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SVÖ-Salzburg\Indoor-Trophy\ASVÖ_Trophy_2023\"/>
    </mc:Choice>
  </mc:AlternateContent>
  <xr:revisionPtr revIDLastSave="0" documentId="13_ncr:1_{7217F29B-6CDB-4939-BADC-43D63B00ADA2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Anmeldung-Indoor-Trophy-2023" sheetId="1" r:id="rId1"/>
  </sheets>
  <definedNames>
    <definedName name="_xlnm.Print_Area" localSheetId="0">'Anmeldung-Indoor-Trophy-2023'!$A$1:$S$44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G19" i="1" s="1"/>
  <c r="F20" i="1"/>
  <c r="G20" i="1" s="1"/>
  <c r="F21" i="1"/>
  <c r="G21" i="1" s="1"/>
  <c r="F22" i="1"/>
  <c r="F23" i="1"/>
  <c r="F24" i="1"/>
  <c r="F25" i="1"/>
  <c r="G25" i="1" s="1"/>
  <c r="F26" i="1"/>
  <c r="G26" i="1" s="1"/>
  <c r="F27" i="1"/>
  <c r="G27" i="1" s="1"/>
  <c r="F28" i="1"/>
  <c r="I28" i="1" s="1"/>
  <c r="J28" i="1" s="1"/>
  <c r="F29" i="1"/>
  <c r="I29" i="1" s="1"/>
  <c r="J29" i="1" s="1"/>
  <c r="F30" i="1"/>
  <c r="F31" i="1"/>
  <c r="I31" i="1" s="1"/>
  <c r="J31" i="1" s="1"/>
  <c r="F32" i="1"/>
  <c r="I32" i="1" s="1"/>
  <c r="J32" i="1" s="1"/>
  <c r="F33" i="1"/>
  <c r="G33" i="1" s="1"/>
  <c r="I19" i="1"/>
  <c r="J19" i="1" s="1"/>
  <c r="I22" i="1"/>
  <c r="J22" i="1" s="1"/>
  <c r="I30" i="1"/>
  <c r="J30" i="1" s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G22" i="1"/>
  <c r="G23" i="1"/>
  <c r="G24" i="1"/>
  <c r="G30" i="1"/>
  <c r="G31" i="1"/>
  <c r="G32" i="1"/>
  <c r="K34" i="1"/>
  <c r="L34" i="1"/>
  <c r="M34" i="1"/>
  <c r="N34" i="1"/>
  <c r="O34" i="1"/>
  <c r="P34" i="1"/>
  <c r="G29" i="1" l="1"/>
  <c r="I33" i="1"/>
  <c r="J33" i="1" s="1"/>
  <c r="G28" i="1"/>
  <c r="I21" i="1"/>
  <c r="J21" i="1" s="1"/>
  <c r="I26" i="1"/>
  <c r="J26" i="1" s="1"/>
  <c r="I25" i="1"/>
  <c r="J25" i="1" s="1"/>
  <c r="I24" i="1"/>
  <c r="J24" i="1" s="1"/>
  <c r="I23" i="1"/>
  <c r="J23" i="1" s="1"/>
  <c r="I27" i="1"/>
  <c r="J27" i="1" s="1"/>
  <c r="I20" i="1"/>
  <c r="J20" i="1" s="1"/>
  <c r="J34" i="1"/>
  <c r="J36" i="1" s="1"/>
  <c r="H36" i="1"/>
</calcChain>
</file>

<file path=xl/sharedStrings.xml><?xml version="1.0" encoding="utf-8"?>
<sst xmlns="http://schemas.openxmlformats.org/spreadsheetml/2006/main" count="62" uniqueCount="56">
  <si>
    <t>Internationales Nachwuchs - Mehrkampf - Meeting</t>
  </si>
  <si>
    <t>Nennschluss:</t>
  </si>
  <si>
    <t>Verein:</t>
  </si>
  <si>
    <t>Ansprechperson:</t>
  </si>
  <si>
    <t>Telefon:</t>
  </si>
  <si>
    <t>Mailadresse:</t>
  </si>
  <si>
    <t>Nr.</t>
  </si>
  <si>
    <t>Zuname</t>
  </si>
  <si>
    <t>Vorname</t>
  </si>
  <si>
    <t>Geburtsjahr</t>
  </si>
  <si>
    <t>Nenngebühr</t>
  </si>
  <si>
    <t>Summe Nenngebühr:</t>
  </si>
  <si>
    <t>Die Anmeldung bitte an folgende Adresse schicken:</t>
  </si>
  <si>
    <t>dietmar.juriga@asvoe-sbg.at</t>
  </si>
  <si>
    <t>Vierkampf</t>
  </si>
  <si>
    <t>60m</t>
  </si>
  <si>
    <t>Weit</t>
  </si>
  <si>
    <t>Drei</t>
  </si>
  <si>
    <t>60mH</t>
  </si>
  <si>
    <t>Kugel</t>
  </si>
  <si>
    <t>Mustermann</t>
  </si>
  <si>
    <t>Max</t>
  </si>
  <si>
    <t xml:space="preserve">Mustermann </t>
  </si>
  <si>
    <t>Sarah</t>
  </si>
  <si>
    <t xml:space="preserve">Musterverein </t>
  </si>
  <si>
    <t>Trainer, Trainerin</t>
  </si>
  <si>
    <t>0999/123456789</t>
  </si>
  <si>
    <t>trainerin@musterverein.at</t>
  </si>
  <si>
    <t>Geschlecht</t>
  </si>
  <si>
    <t>Geburtsjahr und Geschlecht ermittelt!)</t>
  </si>
  <si>
    <t xml:space="preserve">(Die Klasse wird automatisch vom </t>
  </si>
  <si>
    <t>Auswertungsprogramm aufgrund</t>
  </si>
  <si>
    <t>Klasse</t>
  </si>
  <si>
    <t>M</t>
  </si>
  <si>
    <t>W</t>
  </si>
  <si>
    <t>U16</t>
  </si>
  <si>
    <t>U14</t>
  </si>
  <si>
    <t>U12</t>
  </si>
  <si>
    <t>U10</t>
  </si>
  <si>
    <t>U8</t>
  </si>
  <si>
    <t>Rahmenbewerbe (RB)</t>
  </si>
  <si>
    <t>1000m</t>
  </si>
  <si>
    <t>x</t>
  </si>
  <si>
    <t>Starts</t>
  </si>
  <si>
    <t>ASVÖ-INDOOR-TROPHY 2023</t>
  </si>
  <si>
    <t>Montag, 16. Jänner 2023</t>
  </si>
  <si>
    <t>Vereinsmeldung ASVÖ Indoor Trophy 2023 (21. Jänner 2023)</t>
  </si>
  <si>
    <t>KL2</t>
  </si>
  <si>
    <t>Bei Zugehörigkeit zum ASVÖ entfällt die Teilnehmergebühr!</t>
  </si>
  <si>
    <t>Die Nenngebühr ist spätestens vor Veranstaltungsbeginn bar bei der Meldestelle zu entrichten.</t>
  </si>
  <si>
    <t>Klassenbezeichnungen 2023:</t>
  </si>
  <si>
    <t>nein</t>
  </si>
  <si>
    <t>Bestätigen Sie im gelben Feld mit ja bzw. nein, ob Sie ein ASVÖ Verein sind:</t>
  </si>
  <si>
    <t>ja/nein ?</t>
  </si>
  <si>
    <t>Spalte1</t>
  </si>
  <si>
    <t>(Klassen, Nenngebühr und Vierkampf werden automatisch ermittelt)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</si>
</sst>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€&quot;\ * #,##0.00_-;\-&quot;€&quot;\ * #,##0.00_-;_-&quot;€&quot;\ * &quot;-&quot;??_-;_-@_-"/>
    <numFmt numFmtId="164" formatCode="[$-F800]dddd\,\ mmmm\ dd\,\ yyyy"/>
    <numFmt numFmtId="165" formatCode="0_ ;\-0\ "/>
  </numFmts>
  <fonts count="19" x14ac:knownFonts="1">
    <font>
      <sz val="10"/>
      <name val="Arial"/>
    </font>
    <font>
      <b/>
      <sz val="26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i/>
      <sz val="12"/>
      <color theme="0"/>
      <name val="Arial"/>
      <family val="2"/>
    </font>
    <font>
      <b/>
      <sz val="24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u/>
      <sz val="10"/>
      <color theme="10"/>
      <name val="Arial"/>
      <family val="2"/>
    </font>
    <font>
      <b/>
      <sz val="12"/>
      <name val="Arial"/>
      <family val="2"/>
    </font>
    <font>
      <sz val="12"/>
      <name val="Arial"/>
    </font>
    <font>
      <b/>
      <i/>
      <sz val="12"/>
      <name val="Arial"/>
    </font>
    <font>
      <b/>
      <i/>
      <sz val="14"/>
      <name val="Arial"/>
      <family val="2"/>
    </font>
    <font>
      <sz val="14"/>
      <name val="Arial"/>
      <family val="2"/>
    </font>
    <font>
      <sz val="8"/>
      <name val="Arial"/>
    </font>
    <font>
      <b/>
      <sz val="8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8" tint="-0.249977111117893"/>
        <bgColor theme="5"/>
      </patternFill>
    </fill>
    <fill>
      <patternFill patternType="solid">
        <fgColor rgb="FFFFFF00"/>
        <bgColor indexed="64"/>
      </patternFill>
    </fill>
    <fill>
      <patternFill patternType="solid">
        <fgColor theme="6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34998626667073579"/>
      </left>
      <right/>
      <top/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indexed="64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indexed="64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indexed="64"/>
      </left>
      <right style="medium">
        <color theme="0" tint="-0.34998626667073579"/>
      </right>
      <top style="medium">
        <color theme="0" tint="-0.34998626667073579"/>
      </top>
      <bottom style="medium">
        <color indexed="64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indexed="64"/>
      </bottom>
      <diagonal/>
    </border>
    <border>
      <left style="medium">
        <color theme="0" tint="-0.34998626667073579"/>
      </left>
      <right style="medium">
        <color indexed="64"/>
      </right>
      <top style="medium">
        <color theme="0" tint="-0.34998626667073579"/>
      </top>
      <bottom style="medium">
        <color indexed="64"/>
      </bottom>
      <diagonal/>
    </border>
    <border>
      <left style="medium">
        <color theme="0" tint="-0.34998626667073579"/>
      </left>
      <right style="medium">
        <color indexed="64"/>
      </right>
      <top/>
      <bottom style="medium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theme="0" tint="-0.34998626667073579"/>
      </right>
      <top style="medium">
        <color indexed="64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indexed="64"/>
      </top>
      <bottom style="medium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indexed="64"/>
      </right>
      <top/>
      <bottom style="medium">
        <color theme="0" tint="-0.34998626667073579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83">
    <xf numFmtId="0" fontId="0" fillId="0" borderId="0" xfId="0"/>
    <xf numFmtId="0" fontId="4" fillId="2" borderId="1" xfId="0" applyFont="1" applyFill="1" applyBorder="1" applyAlignment="1">
      <alignment vertical="center"/>
    </xf>
    <xf numFmtId="0" fontId="16" fillId="3" borderId="2" xfId="0" applyFont="1" applyFill="1" applyBorder="1" applyAlignment="1" applyProtection="1">
      <alignment vertical="center"/>
      <protection locked="0"/>
    </xf>
    <xf numFmtId="0" fontId="0" fillId="3" borderId="3" xfId="0" applyFill="1" applyBorder="1" applyAlignment="1" applyProtection="1">
      <alignment vertical="center"/>
      <protection locked="0"/>
    </xf>
    <xf numFmtId="0" fontId="0" fillId="3" borderId="4" xfId="0" applyFill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44" fontId="2" fillId="0" borderId="7" xfId="1" applyFont="1" applyBorder="1" applyAlignment="1" applyProtection="1">
      <alignment horizontal="center" vertical="center"/>
      <protection locked="0"/>
    </xf>
    <xf numFmtId="44" fontId="2" fillId="0" borderId="1" xfId="1" applyFont="1" applyBorder="1" applyAlignment="1" applyProtection="1">
      <alignment horizontal="center" vertical="center"/>
      <protection locked="0"/>
    </xf>
    <xf numFmtId="44" fontId="13" fillId="0" borderId="12" xfId="1" applyFont="1" applyBorder="1" applyAlignment="1" applyProtection="1">
      <alignment horizontal="center" vertical="center"/>
      <protection locked="0"/>
    </xf>
    <xf numFmtId="44" fontId="13" fillId="0" borderId="8" xfId="1" applyFont="1" applyBorder="1" applyAlignment="1" applyProtection="1">
      <alignment horizontal="center" vertical="center"/>
      <protection locked="0"/>
    </xf>
    <xf numFmtId="44" fontId="9" fillId="0" borderId="8" xfId="1" applyFont="1" applyBorder="1" applyAlignment="1" applyProtection="1">
      <alignment horizontal="center" vertical="center"/>
      <protection locked="0"/>
    </xf>
    <xf numFmtId="44" fontId="2" fillId="0" borderId="9" xfId="1" applyFont="1" applyBorder="1" applyAlignment="1" applyProtection="1">
      <alignment horizontal="center" vertical="center"/>
      <protection locked="0"/>
    </xf>
    <xf numFmtId="44" fontId="2" fillId="0" borderId="10" xfId="1" applyFont="1" applyBorder="1" applyAlignment="1" applyProtection="1">
      <alignment horizontal="center" vertical="center"/>
      <protection locked="0"/>
    </xf>
    <xf numFmtId="44" fontId="13" fillId="0" borderId="11" xfId="1" applyFont="1" applyBorder="1" applyAlignment="1" applyProtection="1">
      <alignment horizontal="center" vertical="center"/>
      <protection locked="0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164" fontId="4" fillId="2" borderId="1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5" fillId="0" borderId="0" xfId="0" applyFont="1" applyAlignment="1">
      <alignment horizontal="center"/>
    </xf>
    <xf numFmtId="0" fontId="15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2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49" fontId="8" fillId="0" borderId="18" xfId="0" applyNumberFormat="1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4" fontId="2" fillId="0" borderId="1" xfId="1" applyFont="1" applyBorder="1" applyAlignment="1" applyProtection="1">
      <alignment vertical="center"/>
    </xf>
    <xf numFmtId="44" fontId="2" fillId="0" borderId="6" xfId="1" applyFont="1" applyBorder="1" applyAlignment="1" applyProtection="1">
      <alignment vertical="center"/>
    </xf>
    <xf numFmtId="44" fontId="2" fillId="0" borderId="6" xfId="1" applyFont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32" xfId="0" applyFont="1" applyBorder="1" applyAlignment="1">
      <alignment vertical="center"/>
    </xf>
    <xf numFmtId="165" fontId="2" fillId="0" borderId="16" xfId="0" applyNumberFormat="1" applyFont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3" fillId="0" borderId="0" xfId="0" applyFont="1"/>
    <xf numFmtId="44" fontId="10" fillId="4" borderId="6" xfId="1" applyFont="1" applyFill="1" applyBorder="1" applyProtection="1"/>
    <xf numFmtId="44" fontId="10" fillId="4" borderId="0" xfId="1" applyFont="1" applyFill="1" applyBorder="1" applyProtection="1"/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left"/>
    </xf>
    <xf numFmtId="0" fontId="7" fillId="3" borderId="0" xfId="0" applyFont="1" applyFill="1"/>
    <xf numFmtId="0" fontId="11" fillId="0" borderId="0" xfId="2" applyAlignment="1" applyProtection="1"/>
    <xf numFmtId="0" fontId="7" fillId="0" borderId="0" xfId="0" applyFont="1"/>
    <xf numFmtId="0" fontId="9" fillId="0" borderId="0" xfId="0" applyFont="1"/>
    <xf numFmtId="0" fontId="8" fillId="7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vertical="center"/>
    </xf>
    <xf numFmtId="0" fontId="8" fillId="7" borderId="6" xfId="0" applyFont="1" applyFill="1" applyBorder="1" applyAlignment="1">
      <alignment vertical="center"/>
    </xf>
    <xf numFmtId="0" fontId="2" fillId="6" borderId="0" xfId="0" applyFont="1" applyFill="1" applyAlignment="1" applyProtection="1">
      <alignment horizontal="center"/>
      <protection locked="0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18" fillId="7" borderId="33" xfId="0" applyFont="1" applyFill="1" applyBorder="1" applyAlignment="1">
      <alignment horizontal="center" vertical="center"/>
    </xf>
    <xf numFmtId="0" fontId="18" fillId="7" borderId="3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3" borderId="22" xfId="0" applyFont="1" applyFill="1" applyBorder="1" applyAlignment="1" applyProtection="1">
      <alignment horizontal="left" vertical="center"/>
      <protection locked="0"/>
    </xf>
    <xf numFmtId="0" fontId="2" fillId="3" borderId="23" xfId="0" applyFont="1" applyFill="1" applyBorder="1" applyAlignment="1" applyProtection="1">
      <alignment horizontal="left" vertical="center"/>
      <protection locked="0"/>
    </xf>
    <xf numFmtId="0" fontId="2" fillId="3" borderId="24" xfId="0" applyFont="1" applyFill="1" applyBorder="1" applyAlignment="1" applyProtection="1">
      <alignment horizontal="left" vertical="center"/>
      <protection locked="0"/>
    </xf>
    <xf numFmtId="0" fontId="2" fillId="3" borderId="2" xfId="0" applyFont="1" applyFill="1" applyBorder="1" applyAlignment="1" applyProtection="1">
      <alignment horizontal="left" vertical="center"/>
      <protection locked="0"/>
    </xf>
    <xf numFmtId="0" fontId="2" fillId="3" borderId="3" xfId="0" applyFont="1" applyFill="1" applyBorder="1" applyAlignment="1" applyProtection="1">
      <alignment horizontal="left" vertical="center"/>
      <protection locked="0"/>
    </xf>
    <xf numFmtId="0" fontId="2" fillId="3" borderId="26" xfId="0" applyFont="1" applyFill="1" applyBorder="1" applyAlignment="1" applyProtection="1">
      <alignment horizontal="left" vertical="center"/>
      <protection locked="0"/>
    </xf>
    <xf numFmtId="0" fontId="2" fillId="3" borderId="29" xfId="0" applyFont="1" applyFill="1" applyBorder="1" applyAlignment="1" applyProtection="1">
      <alignment horizontal="left" vertical="center"/>
      <protection locked="0"/>
    </xf>
    <xf numFmtId="0" fontId="2" fillId="3" borderId="30" xfId="0" applyFont="1" applyFill="1" applyBorder="1" applyAlignment="1" applyProtection="1">
      <alignment horizontal="left" vertical="center"/>
      <protection locked="0"/>
    </xf>
    <xf numFmtId="0" fontId="2" fillId="3" borderId="31" xfId="0" applyFont="1" applyFill="1" applyBorder="1" applyAlignment="1" applyProtection="1">
      <alignment horizontal="left" vertical="center"/>
      <protection locked="0"/>
    </xf>
    <xf numFmtId="0" fontId="6" fillId="0" borderId="20" xfId="0" applyFont="1" applyBorder="1" applyAlignment="1">
      <alignment horizontal="right" vertical="center"/>
    </xf>
    <xf numFmtId="0" fontId="6" fillId="0" borderId="23" xfId="0" applyFont="1" applyBorder="1" applyAlignment="1">
      <alignment horizontal="right" vertical="center"/>
    </xf>
    <xf numFmtId="0" fontId="6" fillId="0" borderId="21" xfId="0" applyFont="1" applyBorder="1" applyAlignment="1">
      <alignment horizontal="right" vertical="center"/>
    </xf>
    <xf numFmtId="0" fontId="6" fillId="0" borderId="25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27" xfId="0" applyFont="1" applyBorder="1" applyAlignment="1">
      <alignment horizontal="right" vertical="center"/>
    </xf>
    <xf numFmtId="0" fontId="6" fillId="0" borderId="30" xfId="0" applyFont="1" applyBorder="1" applyAlignment="1">
      <alignment horizontal="right" vertical="center"/>
    </xf>
    <xf numFmtId="0" fontId="6" fillId="0" borderId="28" xfId="0" applyFont="1" applyBorder="1" applyAlignment="1">
      <alignment horizontal="right" vertical="center"/>
    </xf>
  </cellXfs>
  <cellStyles count="3">
    <cellStyle name="Link" xfId="2" builtinId="8"/>
    <cellStyle name="Standard" xfId="0" builtinId="0"/>
    <cellStyle name="Währung" xfId="1" builtinId="4"/>
  </cellStyles>
  <dxfs count="3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0_ ;\-0\ "/>
      <alignment horizontal="center" vertical="center" textRotation="0" wrapText="0" indent="0" justifyLastLine="0" shrinkToFit="0" readingOrder="0"/>
      <border diagonalUp="0" diagonalDown="0" outline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/>
        <horizontal style="medium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0_ ;\-0\ "/>
      <alignment horizontal="center" vertical="center" textRotation="0" wrapText="0" indent="0" justifyLastLine="0" shrinkToFit="0" readingOrder="0"/>
      <border diagonalUp="0" diagonalDown="0" outline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0_ ;\-0\ "/>
      <alignment horizontal="center" vertical="center" textRotation="0" wrapText="0" indent="0" justifyLastLine="0" shrinkToFit="0" readingOrder="0"/>
      <border diagonalUp="0" diagonalDown="0" outline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/>
        <horizontal style="medium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0_ ;\-0\ "/>
      <alignment horizontal="center" vertical="center" textRotation="0" wrapText="0" indent="0" justifyLastLine="0" shrinkToFit="0" readingOrder="0"/>
      <border diagonalUp="0" diagonalDown="0" outline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/>
        <horizontal style="medium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0_ ;\-0\ "/>
      <alignment horizontal="center" vertical="center" textRotation="0" wrapText="0" indent="0" justifyLastLine="0" shrinkToFit="0" readingOrder="0"/>
      <border diagonalUp="0" diagonalDown="0" outline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/>
        <horizontal style="medium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0_ ;\-0\ "/>
      <alignment horizontal="center" vertical="center" textRotation="0" wrapText="0" indent="0" justifyLastLine="0" shrinkToFit="0" readingOrder="0"/>
      <border diagonalUp="0" diagonalDown="0" outline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/>
        <horizontal style="medium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0_ ;\-0\ "/>
      <alignment horizontal="center" vertical="center" textRotation="0" wrapText="0" indent="0" justifyLastLine="0" shrinkToFit="0" readingOrder="0"/>
      <border diagonalUp="0" diagonalDown="0" outline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4" formatCode="_-&quot;€&quot;\ * #,##0.00_-;\-&quot;€&quot;\ * #,##0.00_-;_-&quot;€&quot;\ * &quot;-&quot;??_-;_-@_-"/>
      <alignment horizontal="center" vertical="center" textRotation="0" wrapText="0" indent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 style="medium">
          <color theme="0" tint="-0.34998626667073579"/>
        </left>
        <right/>
        <top style="medium">
          <color theme="0" tint="-0.34998626667073579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4" formatCode="_-&quot;€&quot;\ * #,##0.00_-;\-&quot;€&quot;\ * #,##0.00_-;_-&quot;€&quot;\ * &quot;-&quot;??_-;_-@_-"/>
      <alignment horizontal="general" vertical="center" textRotation="0" wrapText="0" indent="0" justifyLastLine="0" shrinkToFit="0" readingOrder="0"/>
      <border diagonalUp="0" diagonalDown="0">
        <left style="medium">
          <color theme="0" tint="-0.34998626667073579"/>
        </left>
        <right/>
        <top style="medium">
          <color theme="0" tint="-0.34998626667073579"/>
        </top>
        <bottom style="medium">
          <color theme="0" tint="-0.34998626667073579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 style="medium">
          <color theme="0" tint="-0.34998626667073579"/>
        </left>
        <right/>
        <top style="medium">
          <color theme="0" tint="-0.34998626667073579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-&quot;€&quot;\ * #,##0.00_-;\-&quot;€&quot;\ * #,##0.00_-;_-&quot;€&quot;\ * &quot;-&quot;??_-;_-@_-"/>
      <alignment vertical="center" textRotation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vertical="center" textRotation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vertical="center" textRotation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 style="medium">
          <color theme="0" tint="-0.34998626667073579"/>
        </vertical>
        <horizontal style="medium">
          <color theme="0" tint="-0.34998626667073579"/>
        </horizontal>
      </border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/>
        <i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</xdr:row>
      <xdr:rowOff>0</xdr:rowOff>
    </xdr:from>
    <xdr:to>
      <xdr:col>7</xdr:col>
      <xdr:colOff>304800</xdr:colOff>
      <xdr:row>4</xdr:row>
      <xdr:rowOff>149226</xdr:rowOff>
    </xdr:to>
    <xdr:sp macro="" textlink="">
      <xdr:nvSpPr>
        <xdr:cNvPr id="2" name="AutoShape 11" descr="data:image/jpeg;base64,/9j/4AAQSkZJRgABAQAAAQABAAD/2wCEAAkGBxISEBUUExQWFhUWGBcYFhcYGBcUGhUXFhgWHRwYFRcYHSggGBwlHBYWJDEiJSkrLy4vFx8zODMsNygtLiwBCgoKDg0OGxAQGiwkHyQsLCwsLCwsLCwsLywuLCw3LCwvLCwvLCwsLCwsLCwsLCwsLCwsLCwsLCwsLCwsLCwsLP/AABEIAH0BkgMBEQACEQEDEQH/xAAcAAABBQEBAQAAAAAAAAAAAAAAAwQFBgcCAQj/xABSEAACAAQCBAgHCwcLBAMAAAABAgADBBEFEgYhMVEHEyJBYXGBkRQyUlSSodIWQkRTcoKTorHB0RUjNZSy0+EzNENic4Ojs8Pi8BckRcJVY3T/xAAbAQEBAAIDAQAAAAAAAAAAAAAAAQUGAgMEB//EADwRAAIBAgEICAMHAwUBAAAAAAABAgMRBAUSITFBUZGhExQVUnGBsdFhweEGIjIzQnLwNFOCI5KywvEW/9oADAMBAAIRAxEAPwDcYAIAIAIAIAIAIAIAIAIAIAIAIAzfhdxwqsulQ2LWmTbeSDyFPWwJ+YN8eDHVbJQRseQMJnSlXktWheO18NHmZjxreUe8xjLs2fNW4ONbyj3mF2M1bjS+CLHCeMpXOy8yVfd79e+x7W3RksDVunBmtZfwls2vFfB/J/LgaXGQNaCACACAKnpdpzJoyZaDjZ/kA2CX+Mbm+SNfVe8eavio09GtmWwGSamK++/uw37/AAXz1GY4rplXVBOaeyDyZV5QHapzHtJjGzxVSW23gbNQyXhaK0Qu98tP05ELMqXbWzuTvLE/aY6XJvWz2qnBakuBxxjbz3mJdnLNW4OMbee8wuxmrcGc7z3xLsZq3Hmc7z3wuxZBmO8wuLILmAsgzGFxZF64I8TyVbySdU5Lrr9/LubAdKl/Rj34GdpOO8wWX8PnUFUX6Xyf1txNejKGohABAHMyYFUsTYAEk7gIPQVJt2R85YpXGfPmTjtmOzdQJ1DsFh2Rr9SefJyPo1CiqNKNNbEl78xreOB2nt4EsFzAWQZjvMLiyPc53nvhdiy3BnO895hdjNW42HgjN6Br/HP+zLjL4H8vzNPy8rYpftXqzPsXnuMVmWZh/wB0dhI/peiPFKTVd+Jn6EIvAxul+D5Gq8IFZMk4dOmSnKOplWYbRedLB9RI7YyeIk4020arkqlCri4wmrp30f4soWDcJtTLIFQqzl5yLS39XJPVYdceCnjpL8SuZ/EZBoz00nmvivfmzScA0jp6xbyXuR4yHkunyl3dIuOmMhTrRqK8TW8Vgq2GlaovB7H5/wAZLR2nkCACACACACACACACACACACACACACAEaupWVLaY5sqKWY7gouYjaSuzlCEpyUY63oR8841iTVNRMnPtmMTbyV2KvYoA7IwNWbnNyPoeGoRoUo0o7Fz2viMo6zvCAHWFYg9PPlzk8aWwYDeNhXqKkjtjnTm4SUkdVejGtTlTlqat7Pyek+iKGrSdKSahujqGU9DC46oz8ZKSuj53VpypzcJa07MXinAIAqvCDpN4FT2ln89Nusv+qB4z26Li3SR0x5sTW6OOjWzKZKwPWqt5fhjr+O5efoYizEkkkkkkkk3JJ2kk7TGFbbd2bukkrI8gUIAIAIAIAIAIAIAIAd4RXmnqJU4X/NurG3OoPKHatx2xzpTzJqR04iiq1KVN7Vb25n0ZLcMAQbggEHeDGwHzppp2Z1AgQBV+EjEuIw6bY8qbaUvz/G+oHjz4qebSfAyeR6HS4uO6P3uGrnYw6MIbyEAEAEAEAEAEAbFwRfzBv7Z/2ZcZfA/l+Zp2X/AOqX7V6szvGv0tM//X/qiPBP89+JsWG/oY/s/wCpqXCb+ip/XJ/z5UZPFflP+bTVsjf1sP8AL/izD4whvArSVLynWZLYo6m6spsR/Do2GOUZOLujhUpxqRcJq6ew2XQXTNaxeLmWWoUaxsEwD3ydO9ebqjL4fEKqrPWablPJbwrz4aYPl8H8mW+PUYgIAIAIAIAIAIAIAIAIAIAIAIAIAz3hcxvJJSlU8qby5nRLU6h85h3IY8ONq5scxbTYMg4TPqOvLVHQvF+y9UZRGKNsCACACANT4IsbzS3pWOtLvL+Qx5QHUxv8/ojKYGreOY9hquX8LmzVeO3Q/HZxXoaNHvNdCAMI4QMTM/EJpvdZZ4pOgJqb6+f1RhcXPOqP4aDe8k0FRwsd7+8/PVysV2PMZEIAf0eCVU5c0uRNdeZgjFT1Nax7I7I0akldJnnqYuhTdpzSe66uOPcvXeazvQMcur1e6zr7Qwv9yPEPcvXeazvQMOr1e6x2hhf7keIe5eu81negYdXq91jtDC/3I8Q9y9d5rO9Aw6vV7rHaGF/uR4nE/RysRWd6aaqqCzMUIAAFyT0ARHQqJXcWco47DSkoxqJt/Ei46j1BABAG48G2Jcfh8sE8qVeU3zPF+oUjN4WedSXw0Gj5YodFi5bpfe46+dy0R6DFhAGT8MOI5p8mQDqlqZjfKc2HaAp9OMZj56VE2v7P0LU5VXtdl4LX68jPox5sIQAtSUsya2WWjzGtfKilzYbTYC9tcWMXLQlc4VKkKazptJfF2FqvCaiUuabImy1vbM8t0FzzXYbY5SpzirtNeRwhiaNR5sJpv4NMZxwO4IAIA2Lgi/mDf2z/ALMuMvgfy/M07L/9Uv2r1ZnWNMPytM1/C/8AVEeGa/134mxYZPqEf2f9TU+E39FT+uT/AJ8qMlivyn/Npq2Rv62H+X/FmHxhDeAgBSmqHluroxV1IKsNoI54sZOLujjOEZxcZK6etG9aIY+tbTLN1BxyZij3rjbboOojoMZ2jVVSFzQsfg3hazhs1p/D+aGTcdp4ggAgAgAgAgAgAgAgAgAgAgDidNVFLMQFUEsTsAAuSeyI3ZXZYxcmorWz560hxVquqmTzflnkg+9QalHcBfpJjBVqjqTcj6FhMOsPRjSWzX47f5uI6Oo9IQAQAQA/wLFGpamXPX3jXI8pTqZe1Se20dlKp0c1I6MVh1iKMqT2+ux8T6Fpp6zEV0N1cBlI51YXB7jGeTuro+eTg4ScZa1oFYpxPmqpctMdjtLMT1kkmNem7ybPpUElBJbkJxxORMaIUaTq+nlzACjPygdjZVZgp6CVA7Y78PFSqJM8eUKsqWFnOGtL1aXzPoBRYWGyM4fPz2ACACACAOZssMpVhcEEEbwdog9JU2ndHzni9AaeomyTtluy9YB5J7Vse2NfqQzJuJ9Fw9ZVqUai2q/vzGkcDuCAL/wP4llqJsgnVMUOvype3tKt9SMhgJ2bia/9oKGdSjVWx2fg/r6mtRkzUwgD540kxHwmrnTtodzl+QvJX6qiMDXnn1Gz6Hg6HQUIU9y0+L0vmRsdR6QgDS+BvDtc+oI3SlPcz/6fdGSwENDl5Gs/aGv+Ckv3P0XzI/hZxnjKladTyJIBbpmOL+pSPSMdeOqXlmLYejIOFzKLrPXLV4L3foiiR4TPBAC9DSPOmLLlqWdzZVHOfuAFyTzARyjFydkcKtWFKDnN2SN00LwE0VKJTOHYsXYgWALACy85Att5+iM1h6XRQzTRco4xYqt0iVlayJk0yHai69ewbd8d1keLPlvI7SrCDV0kyQGyF8tmIuAUdWFxuJW3bHCrDPg4nowWJ6tXjVava/NNfMwXEqCZTzWlTVyup1jfuIPODzGMHUg4SszfaNaFaCqQd0xtHA7QgC28GeM+D1qoTyJ9pbbs/vD13JX58evB1M2pbeYnLOF6bDuS1x0+W338jbIzBpIQAQAQAQAQAQAQAQAQAQAQBROFjG+KphTqeXP8bolLt9I2HVmjxY2rmwzVtM7kLC9JWdV6o6vH6a+BkMYk28IAVpKdpkxJaC7OwVRvLGw+2LGLk7I4VJqEXOWpK51X0jSZrynFmlsVbrB2joO0dBEWcXGTiyUqkasFOOpq4hHE7AgDWeCTG+MkNTOeVJ5SdMtjs+a1x1MojK4KrnRzXsNSy9hcyqq0dUtfivdc7mgR7jAHzzpPQmRWz5Z5pjEfJc5l+qwjA145tRo+hYKsquHhNblxWh8yMjqPUdyJzIyuhKspDKRtDKbgjtEWLcXdHGUVKLjJXT0M0rDuFUBAJ8hi42mWVyt02Ygr1XMZKGPVvvI1qr9nnnf6U1b46+WvkOv+q1P5vO/w/ajn16G5nV/87W78efsOKfhSo28aXPTpKqw+qxPqirHU3vOuf2fxK1OL8380WDCtK6KoIEqehY7Fa8tj1K4BPZHfCvTnqZ4K+T8TR0zg7b9a4omo7TxBAGRcLuGZKqXPA1Tks3y5dhr61K+iYxWOhaSlvNuyBXzqMqT/AEvk/r6lDjwmeCAH+A4j4NVSZ3NLcFvkHU/1S0dlGeZNSOjFUenoyp71z2cz6JU3FxGfPnRB6cYl4PQTnBsxXInypnJBHVe/ZHTiJ5lNs92TaHTYqEXqvd+C0mBgRgjfggAMAbxoNQeDYdJDaiV4x78xflG/UCB2RncPDMppGh5TrdPi5tar2Xlo56zD8QrDOnTJp2zHZ+rMSbdgNuyMLUlnSbN4pUlSpxprYkuA3jgdgQBrfBRgIlyDVOOXNuEv72UDzfKIv1BYy2CpZsc562ajl3GOdXoI6o6/H6avG5fo9pgQgAgCkcKeAidS+EKPzkgXJ8qV74Hq8bsO+PHjKWfDOWtGbyJi3SrdE/wy9dnHV/4Y7GINxCAPVcqQymzAgqdxGsHvip2dyNJqz1M+jsOrFmyZc0bJiI46nUH742CMs5JnzmtSdOpKD2NrgOo5HUEAEAEAEAEAEAEAEAEAcu4AJJsBrJ3AQKld2R8/aU4waurmTvek5ZY3S11L1X1t1sYwVep0k2z6BgcKsNQjT2634vX7eREx0nrCAL/wSYJxk56lhyZXJl9MxhrPYp+v0R78DSu3Nmv5exWZTVCOuWl+C1cX6C3C7gmWYlUg1PaXN+UByGPWoI+ascsdS/WvM45AxV4uhLZpXhtXz82Z1GONiCAJPRrFzSVUucL2U2cD30ttTDp1ax0gR20KnRzTPLjMMsTQlT36vHZ/Nx9BypgZQym4IBBGwg7CIzy0nz5pp2Zn3Cvo4ZiCrli7S1yzQOeWNYf5pJv0H+rHgxtHOWethsGQscoS6vPU9Xju8/XxMqjFm1hABABABAHhEAWnRnTippCFZjNk86ObkD/63Oteo3HVtj1UcVOGh6UYvG5JoYhNpZst6+a/jNjwbFpVVJWbJbMp7Cp51YcxEZaE4zWdE07EYeph6jp1FZ/zSiD4S8M4/D5hA5UkiavUt8/1C3cI6cVDOpv4aT3ZGr9Fiop6pfd46udjEIwpu4QAQBuvB7iXH4fKJN2ljim59cvUL9JXKe2M5hp59NM0TK1DocVJLU9K8/rdFW4ZMS/kKcHfNcd6p/qd0eXHz0KPmZX7PUPx1n+1er+RmcY02YIAf4Dh/hFVJk80x1DfIGt/qho7KMM+aiefFVuhozqblz2c7G76TTClDUsuorImkdYltaM3U0QfgaJg4qeJpp7ZL1PnkCMAfQwgDxzqMEVaz6Sw6lEqTLljUERUHUoA+6Nhis1JHzarUdSpKb2tviOI5HWEAEAJ1EkOjI2sMCpG8EWP2xGrqxyjJxkpLWj5rZCpKnapIPWNUa81Z2PpSkpK62nkQBAFzw7S3i5MtNfIRF9FQPuj3RxNopGErZNz6kp723xZs0ZU04IAIAIAIAIAIAIAIAIApXCpjfE0nEqeXPuvVLHjntuF+cd0eTGVcyFltM1kPC9LX6R6oafPZ7+RjcYc3IIA6lS2Zgqi7MQqgc7MbADrJEVJt2RJSUU5S1LWfQmjeErSUsuSNeUco+U51s3aSfVGepU1CCifPcZiXiK0qr26vDZyFMdwxaqmmSX2OtgfJbardhAPZFqQU4uLOOGryoVY1I7H/wCrzR881MhpbsjizIxVhuZTY+sRgJRcW0z6HCcZxUo6npQnEOQQBsHBTjfHUpkMeXIsB0ymvl7iCvUF3xl8HVzoZr1o0/LmF6Ot0q1S9dvHXxLwRHsMGZfpjwcsC02iFwdbSNQy/wBkTqt/VOzm5hGOxGD/AFQ4G0ZPy2rKniH/AJe/vx3mczZbIxVlKsNqsCrDrB1iMc007M2OMlJZ0Xdb1qOYhQgAgAgAgCxaDaRGiqgSfzMwhZo5gOZ+tSe68enDVujnp1Mx2U8EsVRaS+8tK9vP1sbrMQMpBFwQQRvBjNazRU2ndHzpjFAaeomyT/RuVHSvvT2qQe2NfqwzJuJ9Fw9ZVqUai2q/vzGccDuCANE4HcSyzZ1OTqdRMX5S8lu8FfRjI4CelxNd+0NC8IVVs0Pz1fPiVfTfEfCK+e97qG4tfky+Tq6CQx+dHlxM8+ozKZNodDhYR2tXfn9LLyIOOg9wQBfOCDDs9VMnEapSZR8uYdoPQqt6Ue/AQvJy3GB+0FfNoxpr9Tv5L6vkaVpPKL0NSo2tImgdZRrRkaqvB+DNawUlHEU5PZKPqj55BjXz6GEAcudR6oIq1n0xKmBlDDYQCOoxsadz5m1Z2Z3AgQAQB4TAHzVPmZnZhsZi3eSfvjXZO7bPpUI5sVHcrHEQ5BAFxw7RLjJMt9fLRW9JQfvj3Rw14pmErZSzKkobm1wZqxoJ3nUz0JPsRlTTjk4fUedv9HK9mAODh1V5430Ur8IA4OG1nNW/4Ev8YA4OGV3nw/V09qBDk4ZX+fL+rJ7cAcnDcQ89T9XX2ooOThuJeey/oF/GA0nJw7FPPJX0IgNJwcPxXzuT9EB90AQON6C1lVM4ydPlOwUKPGUAAk2AVbbSY6alCnUd5I92GyjiMPDMptJa9SI48F1R5cn0pnsx19To7uZ6O2sb3lwXsJtwZVA9/I9OZ7EOp0d3MnbeN7y4L2FaDQSrkTVmy3pw6G6kuzAGxF7MlueOUMNSg7pHXWyri6sHCctD16EicZsYHwim70+9I9BjtIk1Riw+EU3pSvZgCtYto7UT5rTZr05drZiJ0tL2AF7AgXsBHRPDUpvOaMhQypiqMFThLQvgmR7aKuPfSP1iV7ccOp0d3Nnb23je8uC9hNtG2HPI/WZH7yHU6O7mx23je8uCHmj0w0FXLmkplN1fJMSb+bNs18jG1tRF9uWOynh6dN3ijoxGU8RiIZlRprXqRtam4uNkdp4j2AGeI4VIqBadKSYBszKGI6idY7I4yhGWtHdRxFWi705NeDIGbweYcTfiSOqbNA7s2qOnqlLce+OWsYlbP5L2OP8Apzh3xT/SzfaidUpbi9t4zvL/AGr2GmJcGVIyHic0t+Yl2dSdzBiTbq9cOqUtxO28Z3lwXsZjPoAjsjLZlJVhc6ipsR3iL1Kju5snbeN7y4L2E/BV3esw6lR3c2O28b3lwXsBpU3esw6nR3c2O3Mb3lwXsbjofVmbQyGJucmUneUJW59GPQlbQYyUnJuT2lF4VMIUVKT7apq5W2+NL39alfRjpnhqc3eS0ntoZTxNCHR05aPBMpHgq7vWY49So7ubO7tvG95cF7B4Ku71mHUqO7mx23je8uC9h7hFQaacs6X4y3trPvlKm/YY5Qw1ODvFaTqrZVxNaDp1Gmn8EMvBV3esxx6nR3c2dvbeM7y4L2DwVd3rMOpUd3NjtvG95cF7B4Ku71mHUqO7mx23je8uC9jYODbDBJoVa1jNYzD1Gyr9VQe2O2FKNNWiePE4uriZKVV3aVtxaHUEEHYRY9RjmdCdnc+fq3DBKmPLI1ozJtPvSRf1R5+p0d3NmTeXMb3lwXsIeCru9Zh1Kju5sdt43vLgvYPBU3esw6lR3c2O28b3lwXsbPoDiYnUSC/KlAS2HPyRyT2rbXvBjvSsrIxs5upJzlrbuWOKcQgAgCC01xMU9HMN+U4MtN+ZwRcdQueyFr6Cxk4tNbDEhSpu9Zjz9To7ubMn25je8uC9g8FXd6zDqVHdzY7bxveXBex6tGCQALk6gLnWTsEOp0d3NjtvG95cF7G/4bRLKky5QAtLREHUigfdHeopKyMfUqyqSc5PS3d+Y1fCXPwqoHUZX7uKdYk2BOfhlV2NK/dQIJto65+G1fpy/ulwAk2jDn4dV/SL9ywFhJtE5nn9X9JFFhJtD5vn9V6Z/GAsJtoXN8/qPSY/+8Liwi2gs4/D53bmP+pC4sJNoDO8+mdqt+9hcWEX4P5nnp7Vb95C4sIPwfNz1i9qn24XFhB9AD53K7R/uhcWEX0Et8Lp+02++FxYRfQoD4XS9r2hclhFtELfC6L6W33QFhNtFbfDKL6b/bAWE20cA+F0X0/+2AE2wG3wqk7J3+2KBNsHt8Ipvpf9sQDSrpeLty5b3v4jZrWtt1atvqig1Hg6xfjqXi2PLk2XrQ+Ie4FfmxGVFriFCACACAEqmoWWhd2CqouSdQAgDDMYqxOqJs0Cwd2YDoJ1X6bWjkcRnABAGvcHSn8ny+lplvTb+McWVHen+H8dQuQOVKtMHzb5vqloIMx6ORAgAgAgAgBWlpzMmJLXxnZVHWxAH2wBvVNIEtFRfFVQo6lFh9kcTkKwBlvCZhXF1AngcmaLHodRb1rbuMVEZTYpAgCW0axx6Odxi61OqYnlL+I5j+JiA2LCsUlVMsPKYMOfep3MOYxDkPIAa4liMqnlmZNcKo37SdyjaT0CAMe0px96ydmN1lrcS03DnJ/rGwv1Ac0U4kNFAQBZeD/CuPrFYjkSbO3yveDv1/NMQI1+IciLbBEP9LUdk+b7UAJNo8h/p6r9Ym+1ACbaLofhFX+sTPxgSwk2iKH4TV/Tt94i3FhFtCZZ+E1f0w+9YXFhJtBZXnNX2zV9iFxYRfQKR5zUdrof/WFxYQfQGm85mdrJ+ELiwg+gNL52e0y4XFhF9BKTzxR18X7ULiwi2hFJ5/LHWJftwuLCTaGUv/yMjuT97AWE20RpR/5Kn7k/ewJYSbRalH/kqf6v7yAsJto1TD/yFP3fg0AJNo/Tj4fT9zQAk2CSR8Nkd0z7lgBJsJleeSO6d90uKBJsNl+dSO6o/cxANaqQqWyzEmXv4gmC2zbnRdvRfZFAUtXMlEmW7oSLEoxQkbiQYAc/luq84n/SzPxiA8/LdV5xP+lmfjAB+W6rzif9LM/GAD8t1XnE/wClmfjACNVXzZgtMmzHA2B3Zrd5igbQAQB6qkkAC5OoAc5OwCAN1wKh4imlSudEAPS21j3kxxOQ8dAQQRcEWI3gwBhGLUJkT5ko+8YqOke9Patj2xyOI0gAgAgAgC0cHNDxlaGOyUpftPJUfWJ+bEYRrkQ5BAEfj2FJVSGlNqvrVvJYbGH/ADWLiAMTr6N5MxpcwWdTYj7xvBGsHpjkcRvABAC1LVPLbNLdkbepKnquOaAJYaX11reEN6KX78t4guRVZWTJrZpjs7b2Ja3QL7B0RQIQAQB3JlM7BVBZmICgbSTsAgDaNFMEFJThNRduVMbex5h0DYO/njiciZgCOOCSTzP9LO9uAODgFP5LfSzfagDk6N0p2ofpJntQBwdFqM7ZX15ntQFjg6I0XxA9J/agSx57j6H4he9/xgLHnuNoPN172/GFxYPcbQebr3t+MW4sV/TbCKGlpiUkIJjnLL1tq3ta/MPWRAMzm0UgWgDqVLLMFUXZiABvJNgO+ANfpNCqNZaK8oMwUBmuwzMBrOo85jiWwr7jaD4gek/tQFjk6F0HxA9OZ7ULiwDQug+IHpzPahcWOvcbQfED0n9qBbCdRoXRMjBZIViCAwLEqSNRFzzQuSxkM+SyOyMLMpKsNxU2I7xHIgnABABABABABABABABAF54O9Gy7ipmiyL/JA+/by+oc3T1a4yo0uIUIAzHhRw/LUJOA1TFyt8pN/WpHoxURlJikCACACANQ4LqDJTPNI1zXsPky7gfWLxGVF0iFCACAK9pdowlYlxZZyjkNzEeS/R083eCI0ZJXUcyTMMuapV12g/aN46RHIg3gAgAgAgAgBSRJZ2CIpZmNgoFyT0CANV0M0SFKONm2aeR1iUDzLvbeewc5MKkWuIUIAIAIAIAIAIAIAIAIAxzTvGhUVbAMMkq6Lr2kHlN2nV1KIpxZXc43iKAzjeIAtfBvhvHVfGHWskZvnm4UftH5sRhGtRDkEAEAEAEAEAZTwl4ZxVUJo8WcLn5a2B7xlPfFRxZUMw3xQGYb4AMw3wAZhvgAzCADMIA9vADyiwufONpUp36Qpt2tsHaYgLvo5wfWIerINtYlKbj+8bn6h380LlsaAigAACwGoAagAOYRCnsAEAV3T7D+OoZlhypf5wfN8b6paCIzHM43iORAzjeIAM43iAPQb6hrJ2DeYA3fBqISKeVK8hFB6TbWe03McTkPYAIAIAIAj8ZwWRVJlnJe3isNTL8lubq2QBn2L8Hk9CTIYTV3GyOO/knruOqLclir1eGT5X8pKmJ0lWA7DaxgQZ5hvigc0tBNmfyct3+SrN9ggCy4ToBVTSDNtJXpszdiqbd5HVEuLGg4Fo7IpF/Nrdj4ztrZu3mHQLCIciWgAgAgAgAgAgAgAgAgAgAgBDjJW9O8QAoEXcO4QAFFHMPVAHsvLa62t0fwgDlpyg2LAHpIEAeeEp5a94gBRWBFwQR0a4A9gDl5gG0gdZtAHUAcTJijxiB1kD7YA8R0OwqeqxgDvKN0AJu6DUSo6yBAHqOh2FT1WMAd5RugBIzpflL3iADj5flL3iAFQd0AIrWSy+QTEz+TmGbuveAF4AQ8Ml58nGJn8nMM3de8ALwAl4QnlL3iAOeNlb071gBXi13DugA4sbh3QAg9RJVxLLSw7a1QlQxG8LtOw90AOYAIAIAIAIAQk1ktyVWYjEbQGBI6wDAC8AEAc5BuEAdQAQAQByXAIBIudg39UAdQAQAQAQAQAQAQAQAQAnU+I3yT9kAZ5oPorSVNIJk2WS+ZhcM66ha2oG0VkSHGMYU+F2qaV2MoMBNksbrYm2r7L7QSNdtUBqLXi09ZlDNdfFeQ7DqaWSPUYhRhwefo2T/e/wCbMisiK/WYdTz8anpUAZBKVhdinKCyQNYI5idUBtJX3I4VuX6Z/bhcWLFhNDKkSVlyRaWLldZbxiSdZJvrJiFHkAULH6M4jVT5ankUsohdxntrt9Wx3ZYpCyaJYr4TSS3PjgZJm/Ouo369R+dEKQPCBTLNqqBHF1d3VhsuC0kHWNYiojHk/g/oiOQHltzMrsSD84mFxY40PxGcs+bRVDZ3lDMjnaycnaTt1MpF9es7oBDLHsOlVGNSpc1cyGRrFyuzjSNakHbAbRXSLRCjk00ybLUynlqWRhMfxhsXlMdpsNWvXC4sT+iNXMm0Ul5mtypuTtNmIBPWAD2xCopmA4NSVFTW+Egcme+W7mXteZfYRfYIpCc9yOFbl+mf24XFh9pWjycNmLT3GRFVbEkrLBUGx26kvr7YgZA4No/htVSqJTWnZQSwY8Yr21koTsv0W3HnigsuPibKoJglM7TEl2DE3c2sC1xtbLc33xClW0ewPDaqlVVI48rd2zETFmc5Ck2K36LdsUhe6Cm4uUiZmfKAMzG7NbnJiFM30HwGin07NUBc4mFReYyckKh2Bhzk64rIkWH3H4UdWVTfVbjn13+fC4sW6IUIArGKS6T8pyA8pjPZcyODZRkzkZhfWRY826KQdY1pKlLPSW6mzozlwdmUGyhbcokgAdJEQXGDaZNLmIKilmyJTmyzGI1X8tbcnp1k7YthcKzTFlBmJSTXpx/TXygjylUg3XpNoC5ZMPrEnSkmobq4BG/qPSNkQpXeEiZMWi5GYKXUTSu3iyDfsJyjtiojGtJo1h1RLRqRyjIVIeW5zi1r5gxup6bC3qgCe0ixkUklZhXPd1TaF2g6ybdEQpFVel7oOMWjnNT/ABtwt18pUIvlO0EkRSXJWq0ikJSCqzXlkDLbaxPvQDz3Bvusd0QpDe7GbLCzKijmSpDkWmZg5F9hZMoI/wCWvFsS5MY/jgppCzQvGBmVRZgL5wSDex1aohRhL0raZOVJFNNmSi4Qz9aptsWU5SCo167jZAlyDx/EJ5xGlY0rBpZmiWudLzhsup97q1698UF8o5rPLVnQoxAJQkEqdxI1GIUWgAgAgAgAgAgAgAgBOp8Rvkn7IAq3Bj/MB8t/uisiEuELFUMnwWWc86ayDIusgBgde4kgC3T0QQZM1dNxWGvL28XTMl9+WUR90Qo14Pf0bJ/vf82ZFZEQc3C5NTjc+XOXOolK1rsvKCyQDdSDsYw2DaTnuGw/4j/Em+1C4sTtHSpKlrLQWRAFUXJsBsFzrMQo1x7EhTU0yaferyRvY6lHaSIAp+jP5RkSORSK/GnjS7TUVnLgG5Ga41W1dcUh3ovUTqfEJkqfL4oVV5iKGDKHBJOUgka+Vq6F6IAd6a/z7Df7Vv25EAy21FQktSzsFUbSxAA7TEKUzRaZ4VidRVqDxQXi1JFsx5A+xCbc2ZYpDjHqFZ+MypblgDI2qxU6uNOoiA2kVPwaXSVQWuDzadj+amlmsp3TAD39V9YvYDTZIXKuS2Wwy5bWy21ZbarWiFM+0awKnqqmu4+XnyT2y8pltd5t/FI3CKQsJ0Gw/wCI/wASb7ULixLYvikqml8ZNJC3A1KW1nZsH2xClfx/RakmSmny7SmCmYsyWcq6hcEgardIsemKSwro9pBlwxKipY6rqWyli1nKqSANp1C++ADFtGKKplmclpZK5xNQ5RsvmYbDvJ29MQWFdAMQmT6JWmklgzLmO1gLWJPOddr9EAitaA6OUtTTM86XnYTCoOZ11BUNrKwG0mKwkWmRoZQoyusmzKQynPMNipuDrbeIXFifiFCAKfjP6ao/7N/2ZsXYTac6QSw2MUQIuMrHtXOR6wDDYNp7wpj/ALJP7Zf2JkEGTukCBaCoUCwEiaANwEtrRCjPQL9HSOp/8x4ERIYvi0iQEE42ExsgupKm+3MbWAsefmvApWNLNGaeTJepkEyJkvlAocqk3GoDmJ2DLbtikENMKp52EU8xxy3aUTzXJRtfRfb2wD1EzXaV0fgrnOt8hXiTqcNYjIybRr1HmhYXKdU0rysMozNByeEZ2BGxWuRcdKhj86BC76bzk/J84sQQygLz3YkZbb9dj2RCsrekyMMEpg23812DI1vVaKNhoEiUqKqqLKoAAHMALARClV0j/SlB/e/ZFIWeqqpcpc0x1RbgXZgouea5iFFgYAIAIAIAIAIAIAIA5dbgjeLd8AVVeD6jAtebb5f8ItyWJXB9GaWlOaVLs3lElm7CdnZaIUkqqQJkt0a+V1ZTbbZgQbd8AIYThyU0lZMu+Vc1rm55TFjc9ZMAReK6H01ROaa5mZ2tfK1hqAA5twELiw09wFJvnfSfwi3JYn8Jw5KeUsqXmyre2Y3PKJJ19ZiFEsawaXVIqTc2VWDWBsGIv428azAEiIAjsVwWVUNKd8waU2ZGU2IOo7tYuB3QAjj2j0mrKGbn/N5suVsvjZb31f1RAEbL0BogbsJj9DOfusYtyWLJS0ySkCS1CquxQLARCjOZg0o1S1JzcYq5Br5NuVzb+UYAc19FLnS2lzFDIwsQftG49MAIYNhSU0vi0Zyg2Bzmy9C6tQ6IAh6jQWld3cmbd2Zms9hdiSebeYtyWE/cBSb530n8IXFiwHDpZkCQy5pYQJZtd1UAC536hr3xClf9wNLszz+LvfiuM5Hda/rvFuSxYvAJXFcTkXi8uXJbVl3WiFK6dAaXYHnhCb8WJnI7iL+uLcliy0dKkqWsuWoVFFlA5v8Am+IUrI4P6MbDN9P+EW5LHp4P6TfO+k/hC4sWuIUIAj6nB5b1MuoObjJYIWx1WIYaxz+MYAKrB5cyol1DZs8oELY6tYINxz7TAHmOYPKq5Ylzc2UMG5JsbgEfeYAd1lMs2W8tr5XVka2o2YEG3YYASwrD0p5Kypd8q3tc3Osk6z1kwB7ieHSqiWZc1Qynm2WI2EEawemAK/K0DpQRmedMRdkt3ug7AAfXFuSwhwnqBQqALATEAA1WAV9kEGWOdhFO78Y8mWz6uUUUnV0kRCi1fRS50tpcxQyNtB+48x6YAr9PoLSqylmmzFU3WW75kXqUAaui/XFuSxMY3g8uqlcXNzZbhuSbG4v+MQpIQAwrMIlzZ8qc2bPJzZLGw5W2454A4x3BJVXLCTc1gwYFTYggEfYTAD+TKCKFUWCgADcALCAP/9k=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6391275" y="752475"/>
          <a:ext cx="304800" cy="304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513789</xdr:colOff>
      <xdr:row>1</xdr:row>
      <xdr:rowOff>63873</xdr:rowOff>
    </xdr:from>
    <xdr:to>
      <xdr:col>14</xdr:col>
      <xdr:colOff>341192</xdr:colOff>
      <xdr:row>4</xdr:row>
      <xdr:rowOff>37712</xdr:rowOff>
    </xdr:to>
    <xdr:pic>
      <xdr:nvPicPr>
        <xdr:cNvPr id="3" name="Grafik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2083" y="220755"/>
          <a:ext cx="2331172" cy="713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50</xdr:row>
      <xdr:rowOff>0</xdr:rowOff>
    </xdr:from>
    <xdr:ext cx="304800" cy="304801"/>
    <xdr:sp macro="" textlink="">
      <xdr:nvSpPr>
        <xdr:cNvPr id="4" name="AutoShape 11" descr="data:image/jpeg;base64,/9j/4AAQSkZJRgABAQAAAQABAAD/2wCEAAkGBxISEBUUExQWFhUWGBcYFhcYGBcUGhUXFhgWHRwYFRcYHSggGBwlHBYWJDEiJSkrLy4vFx8zODMsNygtLiwBCgoKDg0OGxAQGiwkHyQsLCwsLCwsLCwsLywuLCw3LCwvLCwvLCwsLCwsLCwsLCwsLCwsLCwsLCwsLCwsLCwsLP/AABEIAH0BkgMBEQACEQEDEQH/xAAcAAABBQEBAQAAAAAAAAAAAAAAAwQFBgcCAQj/xABSEAACAAQCBAgHCwcLBAMAAAABAgADBBEFEgYhMVEHEyJBYXGBkRQyUlSSodIWQkRTcoKTorHB0RUjNZSy0+EzNENic4Ojs8Pi8BckRcJVY3T/xAAbAQEBAAIDAQAAAAAAAAAAAAAAAQUGAgMEB//EADwRAAIBAgEICAMHAwUBAAAAAAABAgMRBAUSITFBUZGhExQVUnGBsdFhweEGIjIzQnLwNFOCI5KywvEW/9oADAMBAAIRAxEAPwDcYAIAIAIAIAIAIAIAIAIAIAIAIAzfhdxwqsulQ2LWmTbeSDyFPWwJ+YN8eDHVbJQRseQMJnSlXktWheO18NHmZjxreUe8xjLs2fNW4ONbyj3mF2M1bjS+CLHCeMpXOy8yVfd79e+x7W3RksDVunBmtZfwls2vFfB/J/LgaXGQNaCACACAKnpdpzJoyZaDjZ/kA2CX+Mbm+SNfVe8eavio09GtmWwGSamK++/uw37/AAXz1GY4rplXVBOaeyDyZV5QHapzHtJjGzxVSW23gbNQyXhaK0Qu98tP05ELMqXbWzuTvLE/aY6XJvWz2qnBakuBxxjbz3mJdnLNW4OMbee8wuxmrcGc7z3xLsZq3Hmc7z3wuxZBmO8wuLILmAsgzGFxZF64I8TyVbySdU5Lrr9/LubAdKl/Rj34GdpOO8wWX8PnUFUX6Xyf1txNejKGohABAHMyYFUsTYAEk7gIPQVJt2R85YpXGfPmTjtmOzdQJ1DsFh2Rr9SefJyPo1CiqNKNNbEl78xreOB2nt4EsFzAWQZjvMLiyPc53nvhdiy3BnO895hdjNW42HgjN6Br/HP+zLjL4H8vzNPy8rYpftXqzPsXnuMVmWZh/wB0dhI/peiPFKTVd+Jn6EIvAxul+D5Gq8IFZMk4dOmSnKOplWYbRedLB9RI7YyeIk4020arkqlCri4wmrp30f4soWDcJtTLIFQqzl5yLS39XJPVYdceCnjpL8SuZ/EZBoz00nmvivfmzScA0jp6xbyXuR4yHkunyl3dIuOmMhTrRqK8TW8Vgq2GlaovB7H5/wAZLR2nkCACACACACACACACACACACACACACAEaupWVLaY5sqKWY7gouYjaSuzlCEpyUY63oR8841iTVNRMnPtmMTbyV2KvYoA7IwNWbnNyPoeGoRoUo0o7Fz2viMo6zvCAHWFYg9PPlzk8aWwYDeNhXqKkjtjnTm4SUkdVejGtTlTlqat7Pyek+iKGrSdKSahujqGU9DC46oz8ZKSuj53VpypzcJa07MXinAIAqvCDpN4FT2ln89Nusv+qB4z26Li3SR0x5sTW6OOjWzKZKwPWqt5fhjr+O5efoYizEkkkkkkkk3JJ2kk7TGFbbd2bukkrI8gUIAIAIAIAIAIAIAIAd4RXmnqJU4X/NurG3OoPKHatx2xzpTzJqR04iiq1KVN7Vb25n0ZLcMAQbggEHeDGwHzppp2Z1AgQBV+EjEuIw6bY8qbaUvz/G+oHjz4qebSfAyeR6HS4uO6P3uGrnYw6MIbyEAEAEAEAEAEAbFwRfzBv7Z/2ZcZfA/l+Zp2X/AOqX7V6szvGv0tM//X/qiPBP89+JsWG/oY/s/wCpqXCb+ip/XJ/z5UZPFflP+bTVsjf1sP8AL/izD4whvArSVLynWZLYo6m6spsR/Do2GOUZOLujhUpxqRcJq6ew2XQXTNaxeLmWWoUaxsEwD3ydO9ebqjL4fEKqrPWablPJbwrz4aYPl8H8mW+PUYgIAIAIAIAIAIAIAIAIAIAIAIAIAz3hcxvJJSlU8qby5nRLU6h85h3IY8ONq5scxbTYMg4TPqOvLVHQvF+y9UZRGKNsCACACANT4IsbzS3pWOtLvL+Qx5QHUxv8/ojKYGreOY9hquX8LmzVeO3Q/HZxXoaNHvNdCAMI4QMTM/EJpvdZZ4pOgJqb6+f1RhcXPOqP4aDe8k0FRwsd7+8/PVysV2PMZEIAf0eCVU5c0uRNdeZgjFT1Nax7I7I0akldJnnqYuhTdpzSe66uOPcvXeazvQMcur1e6zr7Qwv9yPEPcvXeazvQMOr1e6x2hhf7keIe5eu81negYdXq91jtDC/3I8Q9y9d5rO9Aw6vV7rHaGF/uR4nE/RysRWd6aaqqCzMUIAAFyT0ARHQqJXcWco47DSkoxqJt/Ei46j1BABAG48G2Jcfh8sE8qVeU3zPF+oUjN4WedSXw0Gj5YodFi5bpfe46+dy0R6DFhAGT8MOI5p8mQDqlqZjfKc2HaAp9OMZj56VE2v7P0LU5VXtdl4LX68jPox5sIQAtSUsya2WWjzGtfKilzYbTYC9tcWMXLQlc4VKkKazptJfF2FqvCaiUuabImy1vbM8t0FzzXYbY5SpzirtNeRwhiaNR5sJpv4NMZxwO4IAIA2Lgi/mDf2z/ALMuMvgfy/M07L/9Uv2r1ZnWNMPytM1/C/8AVEeGa/134mxYZPqEf2f9TU+E39FT+uT/AJ8qMlivyn/Npq2Rv62H+X/FmHxhDeAgBSmqHluroxV1IKsNoI54sZOLujjOEZxcZK6etG9aIY+tbTLN1BxyZij3rjbboOojoMZ2jVVSFzQsfg3hazhs1p/D+aGTcdp4ggAgAgAgAgAgAgAgAgAgAgDidNVFLMQFUEsTsAAuSeyI3ZXZYxcmorWz560hxVquqmTzflnkg+9QalHcBfpJjBVqjqTcj6FhMOsPRjSWzX47f5uI6Oo9IQAQAQA/wLFGpamXPX3jXI8pTqZe1Se20dlKp0c1I6MVh1iKMqT2+ux8T6Fpp6zEV0N1cBlI51YXB7jGeTuro+eTg4ScZa1oFYpxPmqpctMdjtLMT1kkmNem7ybPpUElBJbkJxxORMaIUaTq+nlzACjPygdjZVZgp6CVA7Y78PFSqJM8eUKsqWFnOGtL1aXzPoBRYWGyM4fPz2ACACACAOZssMpVhcEEEbwdog9JU2ndHzni9AaeomyTtluy9YB5J7Vse2NfqQzJuJ9Fw9ZVqUai2q/vzGkcDuCAL/wP4llqJsgnVMUOvype3tKt9SMhgJ2bia/9oKGdSjVWx2fg/r6mtRkzUwgD540kxHwmrnTtodzl+QvJX6qiMDXnn1Gz6Hg6HQUIU9y0+L0vmRsdR6QgDS+BvDtc+oI3SlPcz/6fdGSwENDl5Gs/aGv+Ckv3P0XzI/hZxnjKladTyJIBbpmOL+pSPSMdeOqXlmLYejIOFzKLrPXLV4L3foiiR4TPBAC9DSPOmLLlqWdzZVHOfuAFyTzARyjFydkcKtWFKDnN2SN00LwE0VKJTOHYsXYgWALACy85Att5+iM1h6XRQzTRco4xYqt0iVlayJk0yHai69ewbd8d1keLPlvI7SrCDV0kyQGyF8tmIuAUdWFxuJW3bHCrDPg4nowWJ6tXjVava/NNfMwXEqCZTzWlTVyup1jfuIPODzGMHUg4SszfaNaFaCqQd0xtHA7QgC28GeM+D1qoTyJ9pbbs/vD13JX58evB1M2pbeYnLOF6bDuS1x0+W338jbIzBpIQAQAQAQAQAQAQAQAQAQAQBROFjG+KphTqeXP8bolLt9I2HVmjxY2rmwzVtM7kLC9JWdV6o6vH6a+BkMYk28IAVpKdpkxJaC7OwVRvLGw+2LGLk7I4VJqEXOWpK51X0jSZrynFmlsVbrB2joO0dBEWcXGTiyUqkasFOOpq4hHE7AgDWeCTG+MkNTOeVJ5SdMtjs+a1x1MojK4KrnRzXsNSy9hcyqq0dUtfivdc7mgR7jAHzzpPQmRWz5Z5pjEfJc5l+qwjA145tRo+hYKsquHhNblxWh8yMjqPUdyJzIyuhKspDKRtDKbgjtEWLcXdHGUVKLjJXT0M0rDuFUBAJ8hi42mWVyt02Ygr1XMZKGPVvvI1qr9nnnf6U1b46+WvkOv+q1P5vO/w/ajn16G5nV/87W78efsOKfhSo28aXPTpKqw+qxPqirHU3vOuf2fxK1OL8380WDCtK6KoIEqehY7Fa8tj1K4BPZHfCvTnqZ4K+T8TR0zg7b9a4omo7TxBAGRcLuGZKqXPA1Tks3y5dhr61K+iYxWOhaSlvNuyBXzqMqT/AEvk/r6lDjwmeCAH+A4j4NVSZ3NLcFvkHU/1S0dlGeZNSOjFUenoyp71z2cz6JU3FxGfPnRB6cYl4PQTnBsxXInypnJBHVe/ZHTiJ5lNs92TaHTYqEXqvd+C0mBgRgjfggAMAbxoNQeDYdJDaiV4x78xflG/UCB2RncPDMppGh5TrdPi5tar2Xlo56zD8QrDOnTJp2zHZ+rMSbdgNuyMLUlnSbN4pUlSpxprYkuA3jgdgQBrfBRgIlyDVOOXNuEv72UDzfKIv1BYy2CpZsc562ajl3GOdXoI6o6/H6avG5fo9pgQgAgCkcKeAidS+EKPzkgXJ8qV74Hq8bsO+PHjKWfDOWtGbyJi3SrdE/wy9dnHV/4Y7GINxCAPVcqQymzAgqdxGsHvip2dyNJqz1M+jsOrFmyZc0bJiI46nUH742CMs5JnzmtSdOpKD2NrgOo5HUEAEAEAEAEAEAEAEAEAcu4AJJsBrJ3AQKld2R8/aU4waurmTvek5ZY3S11L1X1t1sYwVep0k2z6BgcKsNQjT2634vX7eREx0nrCAL/wSYJxk56lhyZXJl9MxhrPYp+v0R78DSu3Nmv5exWZTVCOuWl+C1cX6C3C7gmWYlUg1PaXN+UByGPWoI+ascsdS/WvM45AxV4uhLZpXhtXz82Z1GONiCAJPRrFzSVUucL2U2cD30ttTDp1ax0gR20KnRzTPLjMMsTQlT36vHZ/Nx9BypgZQym4IBBGwg7CIzy0nz5pp2Zn3Cvo4ZiCrli7S1yzQOeWNYf5pJv0H+rHgxtHOWethsGQscoS6vPU9Xju8/XxMqjFm1hABABABAHhEAWnRnTippCFZjNk86ObkD/63Oteo3HVtj1UcVOGh6UYvG5JoYhNpZst6+a/jNjwbFpVVJWbJbMp7Cp51YcxEZaE4zWdE07EYeph6jp1FZ/zSiD4S8M4/D5hA5UkiavUt8/1C3cI6cVDOpv4aT3ZGr9Fiop6pfd46udjEIwpu4QAQBuvB7iXH4fKJN2ljim59cvUL9JXKe2M5hp59NM0TK1DocVJLU9K8/rdFW4ZMS/kKcHfNcd6p/qd0eXHz0KPmZX7PUPx1n+1er+RmcY02YIAf4Dh/hFVJk80x1DfIGt/qho7KMM+aiefFVuhozqblz2c7G76TTClDUsuorImkdYltaM3U0QfgaJg4qeJpp7ZL1PnkCMAfQwgDxzqMEVaz6Sw6lEqTLljUERUHUoA+6Nhis1JHzarUdSpKb2tviOI5HWEAEAJ1EkOjI2sMCpG8EWP2xGrqxyjJxkpLWj5rZCpKnapIPWNUa81Z2PpSkpK62nkQBAFzw7S3i5MtNfIRF9FQPuj3RxNopGErZNz6kp723xZs0ZU04IAIAIAIAIAIAIAIAIApXCpjfE0nEqeXPuvVLHjntuF+cd0eTGVcyFltM1kPC9LX6R6oafPZ7+RjcYc3IIA6lS2Zgqi7MQqgc7MbADrJEVJt2RJSUU5S1LWfQmjeErSUsuSNeUco+U51s3aSfVGepU1CCifPcZiXiK0qr26vDZyFMdwxaqmmSX2OtgfJbardhAPZFqQU4uLOOGryoVY1I7H/wCrzR881MhpbsjizIxVhuZTY+sRgJRcW0z6HCcZxUo6npQnEOQQBsHBTjfHUpkMeXIsB0ymvl7iCvUF3xl8HVzoZr1o0/LmF6Ot0q1S9dvHXxLwRHsMGZfpjwcsC02iFwdbSNQy/wBkTqt/VOzm5hGOxGD/AFQ4G0ZPy2rKniH/AJe/vx3mczZbIxVlKsNqsCrDrB1iMc007M2OMlJZ0Xdb1qOYhQgAgAgAgCxaDaRGiqgSfzMwhZo5gOZ+tSe68enDVujnp1Mx2U8EsVRaS+8tK9vP1sbrMQMpBFwQQRvBjNazRU2ndHzpjFAaeomyT/RuVHSvvT2qQe2NfqwzJuJ9Fw9ZVqUai2q/vzGccDuCANE4HcSyzZ1OTqdRMX5S8lu8FfRjI4CelxNd+0NC8IVVs0Pz1fPiVfTfEfCK+e97qG4tfky+Tq6CQx+dHlxM8+ozKZNodDhYR2tXfn9LLyIOOg9wQBfOCDDs9VMnEapSZR8uYdoPQqt6Ue/AQvJy3GB+0FfNoxpr9Tv5L6vkaVpPKL0NSo2tImgdZRrRkaqvB+DNawUlHEU5PZKPqj55BjXz6GEAcudR6oIq1n0xKmBlDDYQCOoxsadz5m1Z2Z3AgQAQB4TAHzVPmZnZhsZi3eSfvjXZO7bPpUI5sVHcrHEQ5BAFxw7RLjJMt9fLRW9JQfvj3Rw14pmErZSzKkobm1wZqxoJ3nUz0JPsRlTTjk4fUedv9HK9mAODh1V5430Ur8IA4OG1nNW/4Ev8YA4OGV3nw/V09qBDk4ZX+fL+rJ7cAcnDcQ89T9XX2ooOThuJeey/oF/GA0nJw7FPPJX0IgNJwcPxXzuT9EB90AQON6C1lVM4ydPlOwUKPGUAAk2AVbbSY6alCnUd5I92GyjiMPDMptJa9SI48F1R5cn0pnsx19To7uZ6O2sb3lwXsJtwZVA9/I9OZ7EOp0d3MnbeN7y4L2FaDQSrkTVmy3pw6G6kuzAGxF7MlueOUMNSg7pHXWyri6sHCctD16EicZsYHwim70+9I9BjtIk1Riw+EU3pSvZgCtYto7UT5rTZr05drZiJ0tL2AF7AgXsBHRPDUpvOaMhQypiqMFThLQvgmR7aKuPfSP1iV7ccOp0d3Nnb23je8uC9hNtG2HPI/WZH7yHU6O7mx23je8uCHmj0w0FXLmkplN1fJMSb+bNs18jG1tRF9uWOynh6dN3ijoxGU8RiIZlRprXqRtam4uNkdp4j2AGeI4VIqBadKSYBszKGI6idY7I4yhGWtHdRxFWi705NeDIGbweYcTfiSOqbNA7s2qOnqlLce+OWsYlbP5L2OP8Apzh3xT/SzfaidUpbi9t4zvL/AGr2GmJcGVIyHic0t+Yl2dSdzBiTbq9cOqUtxO28Z3lwXsZjPoAjsjLZlJVhc6ipsR3iL1Kju5snbeN7y4L2E/BV3esw6lR3c2O28b3lwXsBpU3esw6nR3c2O3Mb3lwXsbjofVmbQyGJucmUneUJW59GPQlbQYyUnJuT2lF4VMIUVKT7apq5W2+NL39alfRjpnhqc3eS0ntoZTxNCHR05aPBMpHgq7vWY49So7ubO7tvG95cF7B4Ku71mHUqO7mx23je8uC9h7hFQaacs6X4y3trPvlKm/YY5Qw1ODvFaTqrZVxNaDp1Gmn8EMvBV3esxx6nR3c2dvbeM7y4L2DwVd3rMOpUd3NjtvG95cF7B4Ku71mHUqO7mx23je8uC9jYODbDBJoVa1jNYzD1Gyr9VQe2O2FKNNWiePE4uriZKVV3aVtxaHUEEHYRY9RjmdCdnc+fq3DBKmPLI1ozJtPvSRf1R5+p0d3NmTeXMb3lwXsIeCru9Zh1Kju5sdt43vLgvYPBU3esw6lR3c2O28b3lwXsbPoDiYnUSC/KlAS2HPyRyT2rbXvBjvSsrIxs5upJzlrbuWOKcQgAgCC01xMU9HMN+U4MtN+ZwRcdQueyFr6Cxk4tNbDEhSpu9Zjz9To7ubMn25je8uC9g8FXd6zDqVHdzY7bxveXBex6tGCQALk6gLnWTsEOp0d3NjtvG95cF7G/4bRLKky5QAtLREHUigfdHeopKyMfUqyqSc5PS3d+Y1fCXPwqoHUZX7uKdYk2BOfhlV2NK/dQIJto65+G1fpy/ulwAk2jDn4dV/SL9ywFhJtE5nn9X9JFFhJtD5vn9V6Z/GAsJtoXN8/qPSY/+8Liwi2gs4/D53bmP+pC4sJNoDO8+mdqt+9hcWEX4P5nnp7Vb95C4sIPwfNz1i9qn24XFhB9AD53K7R/uhcWEX0Et8Lp+02++FxYRfQoD4XS9r2hclhFtELfC6L6W33QFhNtFbfDKL6b/bAWE20cA+F0X0/+2AE2wG3wqk7J3+2KBNsHt8Ipvpf9sQDSrpeLty5b3v4jZrWtt1atvqig1Hg6xfjqXi2PLk2XrQ+Ie4FfmxGVFriFCACACAEqmoWWhd2CqouSdQAgDDMYqxOqJs0Cwd2YDoJ1X6bWjkcRnABAGvcHSn8ny+lplvTb+McWVHen+H8dQuQOVKtMHzb5vqloIMx6ORAgAgAgAgBWlpzMmJLXxnZVHWxAH2wBvVNIEtFRfFVQo6lFh9kcTkKwBlvCZhXF1AngcmaLHodRb1rbuMVEZTYpAgCW0axx6Odxi61OqYnlL+I5j+JiA2LCsUlVMsPKYMOfep3MOYxDkPIAa4liMqnlmZNcKo37SdyjaT0CAMe0px96ydmN1lrcS03DnJ/rGwv1Ac0U4kNFAQBZeD/CuPrFYjkSbO3yveDv1/NMQI1+IciLbBEP9LUdk+b7UAJNo8h/p6r9Ym+1ACbaLofhFX+sTPxgSwk2iKH4TV/Tt94i3FhFtCZZ+E1f0w+9YXFhJtBZXnNX2zV9iFxYRfQKR5zUdrof/WFxYQfQGm85mdrJ+ELiwg+gNL52e0y4XFhF9BKTzxR18X7ULiwi2hFJ5/LHWJftwuLCTaGUv/yMjuT97AWE20RpR/5Kn7k/ewJYSbRalH/kqf6v7yAsJto1TD/yFP3fg0AJNo/Tj4fT9zQAk2CSR8Nkd0z7lgBJsJleeSO6d90uKBJsNl+dSO6o/cxANaqQqWyzEmXv4gmC2zbnRdvRfZFAUtXMlEmW7oSLEoxQkbiQYAc/luq84n/SzPxiA8/LdV5xP+lmfjAB+W6rzif9LM/GAD8t1XnE/wClmfjACNVXzZgtMmzHA2B3Zrd5igbQAQB6qkkAC5OoAc5OwCAN1wKh4imlSudEAPS21j3kxxOQ8dAQQRcEWI3gwBhGLUJkT5ko+8YqOke9Patj2xyOI0gAgAgAgC0cHNDxlaGOyUpftPJUfWJ+bEYRrkQ5BAEfj2FJVSGlNqvrVvJYbGH/ADWLiAMTr6N5MxpcwWdTYj7xvBGsHpjkcRvABAC1LVPLbNLdkbepKnquOaAJYaX11reEN6KX78t4guRVZWTJrZpjs7b2Ja3QL7B0RQIQAQB3JlM7BVBZmICgbSTsAgDaNFMEFJThNRduVMbex5h0DYO/njiciZgCOOCSTzP9LO9uAODgFP5LfSzfagDk6N0p2ofpJntQBwdFqM7ZX15ntQFjg6I0XxA9J/agSx57j6H4he9/xgLHnuNoPN172/GFxYPcbQebr3t+MW4sV/TbCKGlpiUkIJjnLL1tq3ta/MPWRAMzm0UgWgDqVLLMFUXZiABvJNgO+ANfpNCqNZaK8oMwUBmuwzMBrOo85jiWwr7jaD4gek/tQFjk6F0HxA9OZ7ULiwDQug+IHpzPahcWOvcbQfED0n9qBbCdRoXRMjBZIViCAwLEqSNRFzzQuSxkM+SyOyMLMpKsNxU2I7xHIgnABABABABABABABABAF54O9Gy7ipmiyL/JA+/by+oc3T1a4yo0uIUIAzHhRw/LUJOA1TFyt8pN/WpHoxURlJikCACACANQ4LqDJTPNI1zXsPky7gfWLxGVF0iFCACAK9pdowlYlxZZyjkNzEeS/R083eCI0ZJXUcyTMMuapV12g/aN46RHIg3gAgAgAgAgBSRJZ2CIpZmNgoFyT0CANV0M0SFKONm2aeR1iUDzLvbeewc5MKkWuIUIAIAIAIAIAIAIAIAIAxzTvGhUVbAMMkq6Lr2kHlN2nV1KIpxZXc43iKAzjeIAtfBvhvHVfGHWskZvnm4UftH5sRhGtRDkEAEAEAEAEAZTwl4ZxVUJo8WcLn5a2B7xlPfFRxZUMw3xQGYb4AMw3wAZhvgAzCADMIA9vADyiwufONpUp36Qpt2tsHaYgLvo5wfWIerINtYlKbj+8bn6h380LlsaAigAACwGoAagAOYRCnsAEAV3T7D+OoZlhypf5wfN8b6paCIzHM43iORAzjeIAM43iAPQb6hrJ2DeYA3fBqISKeVK8hFB6TbWe03McTkPYAIAIAIAj8ZwWRVJlnJe3isNTL8lubq2QBn2L8Hk9CTIYTV3GyOO/knruOqLclir1eGT5X8pKmJ0lWA7DaxgQZ5hvigc0tBNmfyct3+SrN9ggCy4ToBVTSDNtJXpszdiqbd5HVEuLGg4Fo7IpF/Nrdj4ztrZu3mHQLCIciWgAgAgAgAgAgAgAgAgAgAgBDjJW9O8QAoEXcO4QAFFHMPVAHsvLa62t0fwgDlpyg2LAHpIEAeeEp5a94gBRWBFwQR0a4A9gDl5gG0gdZtAHUAcTJijxiB1kD7YA8R0OwqeqxgDvKN0AJu6DUSo6yBAHqOh2FT1WMAd5RugBIzpflL3iADj5flL3iAFQd0AIrWSy+QTEz+TmGbuveAF4AQ8Ml58nGJn8nMM3de8ALwAl4QnlL3iAOeNlb071gBXi13DugA4sbh3QAg9RJVxLLSw7a1QlQxG8LtOw90AOYAIAIAIAIAQk1ktyVWYjEbQGBI6wDAC8AEAc5BuEAdQAQAQByXAIBIudg39UAdQAQAQAQAQAQAQAQAQAnU+I3yT9kAZ5oPorSVNIJk2WS+ZhcM66ha2oG0VkSHGMYU+F2qaV2MoMBNksbrYm2r7L7QSNdtUBqLXi09ZlDNdfFeQ7DqaWSPUYhRhwefo2T/e/wCbMisiK/WYdTz8anpUAZBKVhdinKCyQNYI5idUBtJX3I4VuX6Z/bhcWLFhNDKkSVlyRaWLldZbxiSdZJvrJiFHkAULH6M4jVT5ankUsohdxntrt9Wx3ZYpCyaJYr4TSS3PjgZJm/Ouo369R+dEKQPCBTLNqqBHF1d3VhsuC0kHWNYiojHk/g/oiOQHltzMrsSD84mFxY40PxGcs+bRVDZ3lDMjnaycnaTt1MpF9es7oBDLHsOlVGNSpc1cyGRrFyuzjSNakHbAbRXSLRCjk00ybLUynlqWRhMfxhsXlMdpsNWvXC4sT+iNXMm0Ul5mtypuTtNmIBPWAD2xCopmA4NSVFTW+Egcme+W7mXteZfYRfYIpCc9yOFbl+mf24XFh9pWjycNmLT3GRFVbEkrLBUGx26kvr7YgZA4No/htVSqJTWnZQSwY8Yr21koTsv0W3HnigsuPibKoJglM7TEl2DE3c2sC1xtbLc33xClW0ewPDaqlVVI48rd2zETFmc5Ck2K36LdsUhe6Cm4uUiZmfKAMzG7NbnJiFM30HwGin07NUBc4mFReYyckKh2Bhzk64rIkWH3H4UdWVTfVbjn13+fC4sW6IUIArGKS6T8pyA8pjPZcyODZRkzkZhfWRY826KQdY1pKlLPSW6mzozlwdmUGyhbcokgAdJEQXGDaZNLmIKilmyJTmyzGI1X8tbcnp1k7YthcKzTFlBmJSTXpx/TXygjylUg3XpNoC5ZMPrEnSkmobq4BG/qPSNkQpXeEiZMWi5GYKXUTSu3iyDfsJyjtiojGtJo1h1RLRqRyjIVIeW5zi1r5gxup6bC3qgCe0ixkUklZhXPd1TaF2g6ybdEQpFVel7oOMWjnNT/ABtwt18pUIvlO0EkRSXJWq0ikJSCqzXlkDLbaxPvQDz3Bvusd0QpDe7GbLCzKijmSpDkWmZg5F9hZMoI/wCWvFsS5MY/jgppCzQvGBmVRZgL5wSDex1aohRhL0raZOVJFNNmSi4Qz9aptsWU5SCo167jZAlyDx/EJ5xGlY0rBpZmiWudLzhsup97q1698UF8o5rPLVnQoxAJQkEqdxI1GIUWgAgAgAgAgAgAgAgBOp8Rvkn7IAq3Bj/MB8t/uisiEuELFUMnwWWc86ayDIusgBgde4kgC3T0QQZM1dNxWGvL28XTMl9+WUR90Qo14Pf0bJ/vf82ZFZEQc3C5NTjc+XOXOolK1rsvKCyQDdSDsYw2DaTnuGw/4j/Em+1C4sTtHSpKlrLQWRAFUXJsBsFzrMQo1x7EhTU0yaferyRvY6lHaSIAp+jP5RkSORSK/GnjS7TUVnLgG5Ga41W1dcUh3ovUTqfEJkqfL4oVV5iKGDKHBJOUgka+Vq6F6IAd6a/z7Df7Vv25EAy21FQktSzsFUbSxAA7TEKUzRaZ4VidRVqDxQXi1JFsx5A+xCbc2ZYpDjHqFZ+MypblgDI2qxU6uNOoiA2kVPwaXSVQWuDzadj+amlmsp3TAD39V9YvYDTZIXKuS2Wwy5bWy21ZbarWiFM+0awKnqqmu4+XnyT2y8pltd5t/FI3CKQsJ0Gw/wCI/wASb7ULixLYvikqml8ZNJC3A1KW1nZsH2xClfx/RakmSmny7SmCmYsyWcq6hcEgardIsemKSwro9pBlwxKipY6rqWyli1nKqSANp1C++ADFtGKKplmclpZK5xNQ5RsvmYbDvJ29MQWFdAMQmT6JWmklgzLmO1gLWJPOddr9EAitaA6OUtTTM86XnYTCoOZ11BUNrKwG0mKwkWmRoZQoyusmzKQynPMNipuDrbeIXFifiFCAKfjP6ao/7N/2ZsXYTac6QSw2MUQIuMrHtXOR6wDDYNp7wpj/ALJP7Zf2JkEGTukCBaCoUCwEiaANwEtrRCjPQL9HSOp/8x4ERIYvi0iQEE42ExsgupKm+3MbWAsefmvApWNLNGaeTJepkEyJkvlAocqk3GoDmJ2DLbtikENMKp52EU8xxy3aUTzXJRtfRfb2wD1EzXaV0fgrnOt8hXiTqcNYjIybRr1HmhYXKdU0rysMozNByeEZ2BGxWuRcdKhj86BC76bzk/J84sQQygLz3YkZbb9dj2RCsrekyMMEpg23812DI1vVaKNhoEiUqKqqLKoAAHMALARClV0j/SlB/e/ZFIWeqqpcpc0x1RbgXZgouea5iFFgYAIAIAIAIAIAIAIA5dbgjeLd8AVVeD6jAtebb5f8ItyWJXB9GaWlOaVLs3lElm7CdnZaIUkqqQJkt0a+V1ZTbbZgQbd8AIYThyU0lZMu+Vc1rm55TFjc9ZMAReK6H01ROaa5mZ2tfK1hqAA5twELiw09wFJvnfSfwi3JYn8Jw5KeUsqXmyre2Y3PKJJ19ZiFEsawaXVIqTc2VWDWBsGIv428azAEiIAjsVwWVUNKd8waU2ZGU2IOo7tYuB3QAjj2j0mrKGbn/N5suVsvjZb31f1RAEbL0BogbsJj9DOfusYtyWLJS0ySkCS1CquxQLARCjOZg0o1S1JzcYq5Br5NuVzb+UYAc19FLnS2lzFDIwsQftG49MAIYNhSU0vi0Zyg2Bzmy9C6tQ6IAh6jQWld3cmbd2Zms9hdiSebeYtyWE/cBSb530n8IXFiwHDpZkCQy5pYQJZtd1UAC536hr3xClf9wNLszz+LvfiuM5Hda/rvFuSxYvAJXFcTkXi8uXJbVl3WiFK6dAaXYHnhCb8WJnI7iL+uLcliy0dKkqWsuWoVFFlA5v8Am+IUrI4P6MbDN9P+EW5LHp4P6TfO+k/hC4sWuIUIAj6nB5b1MuoObjJYIWx1WIYaxz+MYAKrB5cyol1DZs8oELY6tYINxz7TAHmOYPKq5Ylzc2UMG5JsbgEfeYAd1lMs2W8tr5XVka2o2YEG3YYASwrD0p5Kypd8q3tc3Osk6z1kwB7ieHSqiWZc1Qynm2WI2EEawemAK/K0DpQRmedMRdkt3ug7AAfXFuSwhwnqBQqALATEAA1WAV9kEGWOdhFO78Y8mWz6uUUUnV0kRCi1fRS50tpcxQyNtB+48x6YAr9PoLSqylmmzFU3WW75kXqUAaui/XFuSxMY3g8uqlcXNzZbhuSbG4v+MQpIQAwrMIlzZ8qc2bPJzZLGw5W2454A4x3BJVXLCTc1gwYFTYggEfYTAD+TKCKFUWCgADcALCAP/9k=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6391275" y="11210925"/>
          <a:ext cx="304800" cy="304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18:P34" totalsRowCount="1" headerRowDxfId="34" dataDxfId="33" totalsRowDxfId="32">
  <tableColumns count="16">
    <tableColumn id="1" xr3:uid="{00000000-0010-0000-0000-000001000000}" name="Nr." dataDxfId="31" totalsRowDxfId="30"/>
    <tableColumn id="2" xr3:uid="{00000000-0010-0000-0000-000002000000}" name="Zuname" dataDxfId="29" totalsRowDxfId="28"/>
    <tableColumn id="3" xr3:uid="{00000000-0010-0000-0000-000003000000}" name="Vorname" dataDxfId="27" totalsRowDxfId="26"/>
    <tableColumn id="4" xr3:uid="{00000000-0010-0000-0000-000004000000}" name="Geburtsjahr" dataDxfId="25" totalsRowDxfId="24"/>
    <tableColumn id="5" xr3:uid="{00000000-0010-0000-0000-000005000000}" name="Geschlecht" dataDxfId="23" totalsRowDxfId="22"/>
    <tableColumn id="16" xr3:uid="{8C996C37-7E6F-4E19-A5D7-1CEB4DF32125}" name="KL2" dataDxfId="21" totalsRowDxfId="20">
      <calculatedColumnFormula>IF(Tabelle1[[#This Row],[Geburtsjahr]]="","",IF(Tabelle1[[#This Row],[Geburtsjahr]]&lt;$R$19,"RB",VLOOKUP(Tabelle1[[#This Row],[Geburtsjahr]],$R$19:$S$28,2)))</calculatedColumnFormula>
    </tableColumn>
    <tableColumn id="8" xr3:uid="{650C1D39-AA30-4BAD-9F63-3FFAA0BA2401}" name="Klasse" dataDxfId="19" totalsRowDxfId="18">
      <calculatedColumnFormula>CONCATENATE(E19,F19)</calculatedColumnFormula>
    </tableColumn>
    <tableColumn id="7" xr3:uid="{00000000-0010-0000-0000-000007000000}" name="Nenngebühr" dataDxfId="17" totalsRowDxfId="16">
      <calculatedColumnFormula>IF(Tabelle1[[#This Row],[Geburtsjahr]]="","",IF($G$16="ja",0,8))</calculatedColumnFormula>
    </tableColumn>
    <tableColumn id="17" xr3:uid="{44915BD1-93F5-42DD-8DCA-5CB319DE664E}" name="Spalte1" dataDxfId="15" totalsRowDxfId="14" dataCellStyle="Währung">
      <calculatedColumnFormula>LEFT(Tabelle1[[#This Row],[KL2]],1)</calculatedColumnFormula>
    </tableColumn>
    <tableColumn id="6" xr3:uid="{16F1B5DA-3AA0-4B2E-9E90-C45D0CDF1A48}" name="Vierkampf" totalsRowFunction="custom" dataDxfId="13" totalsRowDxfId="12" dataCellStyle="Währung">
      <calculatedColumnFormula>IF(Tabelle1[[#This Row],[Spalte1]]="U","x","")</calculatedColumnFormula>
      <totalsRowFormula>COUNTIF(Tabelle1[Vierkampf],"x")</totalsRowFormula>
    </tableColumn>
    <tableColumn id="9" xr3:uid="{F9186F4A-7FE7-4163-8057-6A97A410DFF7}" name="Kugel" totalsRowFunction="custom" dataDxfId="11" totalsRowDxfId="10" dataCellStyle="Währung">
      <totalsRowFormula>COUNTIF(Tabelle1[Kugel],"x")</totalsRowFormula>
    </tableColumn>
    <tableColumn id="10" xr3:uid="{2F6B6D6E-1F18-4152-9DAC-2A3625E9A282}" name="60m" totalsRowFunction="custom" dataDxfId="9" totalsRowDxfId="8" dataCellStyle="Währung">
      <totalsRowFormula>COUNTIF(Tabelle1[60m],"x")</totalsRowFormula>
    </tableColumn>
    <tableColumn id="11" xr3:uid="{D8B13BA3-5AF7-4E5A-A05C-8D1DF7B0FC52}" name="Weit" totalsRowFunction="custom" dataDxfId="7" totalsRowDxfId="6" dataCellStyle="Währung">
      <totalsRowFormula>COUNTIF(Tabelle1[Weit],"x")</totalsRowFormula>
    </tableColumn>
    <tableColumn id="12" xr3:uid="{F22EDFAB-FD5A-424E-A441-C28C99F33C72}" name="Drei" totalsRowFunction="custom" dataDxfId="5" totalsRowDxfId="4" dataCellStyle="Währung">
      <totalsRowFormula>COUNTIF(Tabelle1[Drei],"x")</totalsRowFormula>
    </tableColumn>
    <tableColumn id="13" xr3:uid="{5A390E37-83CB-4854-A0A1-87C5D26A5FC0}" name="60mH" totalsRowFunction="custom" dataDxfId="3" totalsRowDxfId="2" dataCellStyle="Währung">
      <totalsRowFormula>COUNTIF(Tabelle1[60mH],"x")</totalsRowFormula>
    </tableColumn>
    <tableColumn id="15" xr3:uid="{3643F83F-BA25-49BB-8446-A10FD0E12668}" name="1000m" totalsRowFunction="custom" dataDxfId="1" totalsRowDxfId="0" dataCellStyle="Währung">
      <totalsRowFormula>COUNTIF(Tabelle1[1000m],"x")</totalsRowFormula>
    </tableColumn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rainerin@musterverein.at" TargetMode="External"/><Relationship Id="rId1" Type="http://schemas.openxmlformats.org/officeDocument/2006/relationships/hyperlink" Target="mailto:dietmar.juriga@asvoe-sbg.at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V51"/>
  <sheetViews>
    <sheetView tabSelected="1" topLeftCell="A7" zoomScale="115" zoomScaleNormal="115" zoomScalePageLayoutView="55" workbookViewId="0">
      <selection activeCell="B19" sqref="B19"/>
    </sheetView>
  </sheetViews>
  <sheetFormatPr baseColWidth="10" defaultRowHeight="12.75" x14ac:dyDescent="0.2"/>
  <cols>
    <col min="1" max="1" width="10" customWidth="1"/>
    <col min="2" max="2" width="24.42578125" customWidth="1"/>
    <col min="3" max="3" width="14" customWidth="1"/>
    <col min="4" max="4" width="16.85546875" customWidth="1"/>
    <col min="5" max="5" width="13.85546875" customWidth="1"/>
    <col min="6" max="6" width="13.85546875" hidden="1" customWidth="1"/>
    <col min="7" max="7" width="15.5703125" customWidth="1"/>
    <col min="8" max="8" width="17.28515625" bestFit="1" customWidth="1"/>
    <col min="9" max="9" width="6" hidden="1" customWidth="1"/>
    <col min="10" max="10" width="13.5703125" customWidth="1"/>
    <col min="11" max="16" width="9.42578125" customWidth="1"/>
    <col min="17" max="17" width="6" customWidth="1"/>
    <col min="18" max="18" width="0" hidden="1" customWidth="1"/>
    <col min="19" max="19" width="23.28515625" hidden="1" customWidth="1"/>
  </cols>
  <sheetData>
    <row r="3" spans="1:16" ht="33.75" x14ac:dyDescent="0.5">
      <c r="A3" s="15" t="s">
        <v>44</v>
      </c>
    </row>
    <row r="5" spans="1:16" x14ac:dyDescent="0.2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6" ht="20.25" x14ac:dyDescent="0.2">
      <c r="A6" s="63" t="s">
        <v>0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17"/>
    </row>
    <row r="7" spans="1:16" ht="21" thickBo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21" thickBot="1" x14ac:dyDescent="0.25">
      <c r="A8" s="17"/>
      <c r="B8" s="17"/>
      <c r="C8" s="17"/>
      <c r="D8" s="17"/>
      <c r="H8" s="1" t="s">
        <v>1</v>
      </c>
      <c r="I8" s="1"/>
      <c r="J8" s="1"/>
      <c r="K8" s="18" t="s">
        <v>45</v>
      </c>
      <c r="L8" s="1"/>
      <c r="M8" s="1"/>
      <c r="N8" s="1"/>
      <c r="O8" s="1"/>
      <c r="P8" s="19"/>
    </row>
    <row r="11" spans="1:16" ht="30" x14ac:dyDescent="0.4">
      <c r="A11" s="64" t="s">
        <v>46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20"/>
    </row>
    <row r="12" spans="1:16" ht="27" customHeight="1" thickBot="1" x14ac:dyDescent="0.25"/>
    <row r="13" spans="1:16" ht="21.75" customHeight="1" x14ac:dyDescent="0.2">
      <c r="A13" s="21" t="s">
        <v>2</v>
      </c>
      <c r="B13" s="2" t="s">
        <v>24</v>
      </c>
      <c r="C13" s="3"/>
      <c r="D13" s="4"/>
      <c r="E13" s="22"/>
      <c r="F13" s="22"/>
      <c r="G13" s="22"/>
      <c r="H13" s="74" t="s">
        <v>3</v>
      </c>
      <c r="I13" s="75"/>
      <c r="J13" s="76"/>
      <c r="K13" s="65" t="s">
        <v>25</v>
      </c>
      <c r="L13" s="66"/>
      <c r="M13" s="66"/>
      <c r="N13" s="66"/>
      <c r="O13" s="67"/>
    </row>
    <row r="14" spans="1:16" ht="17.25" customHeight="1" x14ac:dyDescent="0.2">
      <c r="H14" s="77" t="s">
        <v>4</v>
      </c>
      <c r="I14" s="78"/>
      <c r="J14" s="79"/>
      <c r="K14" s="68" t="s">
        <v>26</v>
      </c>
      <c r="L14" s="69"/>
      <c r="M14" s="69"/>
      <c r="N14" s="69"/>
      <c r="O14" s="70"/>
    </row>
    <row r="15" spans="1:16" ht="20.25" customHeight="1" thickBot="1" x14ac:dyDescent="0.3">
      <c r="A15" s="23" t="s">
        <v>48</v>
      </c>
      <c r="G15" s="24" t="s">
        <v>53</v>
      </c>
      <c r="H15" s="80" t="s">
        <v>5</v>
      </c>
      <c r="I15" s="81"/>
      <c r="J15" s="82"/>
      <c r="K15" s="71" t="s">
        <v>27</v>
      </c>
      <c r="L15" s="72"/>
      <c r="M15" s="72"/>
      <c r="N15" s="72"/>
      <c r="O15" s="73"/>
    </row>
    <row r="16" spans="1:16" ht="20.25" customHeight="1" thickBot="1" x14ac:dyDescent="0.3">
      <c r="A16" s="23"/>
      <c r="B16" t="s">
        <v>52</v>
      </c>
      <c r="G16" s="55" t="s">
        <v>51</v>
      </c>
      <c r="H16" s="25"/>
      <c r="I16" s="25"/>
      <c r="J16" s="25"/>
    </row>
    <row r="17" spans="1:22" ht="24" customHeight="1" thickBot="1" x14ac:dyDescent="0.25">
      <c r="E17" s="61" t="s">
        <v>55</v>
      </c>
      <c r="F17" s="61"/>
      <c r="G17" s="61"/>
      <c r="H17" s="61"/>
      <c r="I17" s="61"/>
      <c r="J17" s="62"/>
      <c r="K17" s="58" t="s">
        <v>40</v>
      </c>
      <c r="L17" s="59"/>
      <c r="M17" s="59"/>
      <c r="N17" s="59"/>
      <c r="O17" s="59"/>
      <c r="P17" s="60"/>
    </row>
    <row r="18" spans="1:22" s="22" customFormat="1" ht="32.25" customHeight="1" thickBot="1" x14ac:dyDescent="0.25">
      <c r="A18" s="26" t="s">
        <v>6</v>
      </c>
      <c r="B18" s="27" t="s">
        <v>7</v>
      </c>
      <c r="C18" s="27" t="s">
        <v>8</v>
      </c>
      <c r="D18" s="27" t="s">
        <v>9</v>
      </c>
      <c r="E18" s="26" t="s">
        <v>28</v>
      </c>
      <c r="F18" s="26" t="s">
        <v>47</v>
      </c>
      <c r="G18" s="52" t="s">
        <v>32</v>
      </c>
      <c r="H18" s="53" t="s">
        <v>10</v>
      </c>
      <c r="I18" s="54" t="s">
        <v>54</v>
      </c>
      <c r="J18" s="54" t="s">
        <v>14</v>
      </c>
      <c r="K18" s="28" t="s">
        <v>19</v>
      </c>
      <c r="L18" s="29" t="s">
        <v>15</v>
      </c>
      <c r="M18" s="29" t="s">
        <v>16</v>
      </c>
      <c r="N18" s="29" t="s">
        <v>17</v>
      </c>
      <c r="O18" s="29" t="s">
        <v>18</v>
      </c>
      <c r="P18" s="30" t="s">
        <v>41</v>
      </c>
      <c r="R18" s="56" t="s">
        <v>50</v>
      </c>
      <c r="S18" s="57"/>
      <c r="T18" s="31"/>
    </row>
    <row r="19" spans="1:22" s="31" customFormat="1" ht="21.95" customHeight="1" thickBot="1" x14ac:dyDescent="0.25">
      <c r="A19" s="32">
        <v>1</v>
      </c>
      <c r="B19" s="5" t="s">
        <v>20</v>
      </c>
      <c r="C19" s="5" t="s">
        <v>21</v>
      </c>
      <c r="D19" s="6">
        <v>2012</v>
      </c>
      <c r="E19" s="6" t="s">
        <v>34</v>
      </c>
      <c r="F19" s="33" t="str">
        <f>IF(Tabelle1[[#This Row],[Geburtsjahr]]="","",IF(Tabelle1[[#This Row],[Geburtsjahr]]&lt;$R$19,"RB",VLOOKUP(Tabelle1[[#This Row],[Geburtsjahr]],$R$19:$S$28,2)))</f>
        <v>U12</v>
      </c>
      <c r="G19" s="33" t="str">
        <f t="shared" ref="G19:G33" si="0">CONCATENATE(E19,F19)</f>
        <v>WU12</v>
      </c>
      <c r="H19" s="34">
        <f>IF(Tabelle1[[#This Row],[Geburtsjahr]]="","",IF($G$16="ja",0,8))</f>
        <v>8</v>
      </c>
      <c r="I19" s="35" t="str">
        <f>LEFT(Tabelle1[[#This Row],[KL2]],1)</f>
        <v>U</v>
      </c>
      <c r="J19" s="36" t="str">
        <f>IF(Tabelle1[[#This Row],[Spalte1]]="U","x","")</f>
        <v>x</v>
      </c>
      <c r="K19" s="7"/>
      <c r="L19" s="8"/>
      <c r="M19" s="8"/>
      <c r="N19" s="8"/>
      <c r="O19" s="8"/>
      <c r="P19" s="9"/>
      <c r="R19" s="37">
        <v>2008</v>
      </c>
      <c r="S19" s="37" t="s">
        <v>35</v>
      </c>
    </row>
    <row r="20" spans="1:22" s="31" customFormat="1" ht="21.95" customHeight="1" thickBot="1" x14ac:dyDescent="0.25">
      <c r="A20" s="32">
        <v>2</v>
      </c>
      <c r="B20" s="5" t="s">
        <v>22</v>
      </c>
      <c r="C20" s="5" t="s">
        <v>23</v>
      </c>
      <c r="D20" s="6">
        <v>2005</v>
      </c>
      <c r="E20" s="6" t="s">
        <v>33</v>
      </c>
      <c r="F20" s="33" t="str">
        <f>IF(Tabelle1[[#This Row],[Geburtsjahr]]="","",IF(Tabelle1[[#This Row],[Geburtsjahr]]&lt;$R$19,"RB",VLOOKUP(Tabelle1[[#This Row],[Geburtsjahr]],$R$19:$S$28,2)))</f>
        <v>RB</v>
      </c>
      <c r="G20" s="33" t="str">
        <f t="shared" si="0"/>
        <v>MRB</v>
      </c>
      <c r="H20" s="34">
        <f>IF(Tabelle1[[#This Row],[Geburtsjahr]]="","",IF($G$16="ja",0,8))</f>
        <v>8</v>
      </c>
      <c r="I20" s="35" t="str">
        <f>LEFT(Tabelle1[[#This Row],[KL2]],1)</f>
        <v>R</v>
      </c>
      <c r="J20" s="36" t="str">
        <f>IF(Tabelle1[[#This Row],[Spalte1]]="U","x","")</f>
        <v/>
      </c>
      <c r="K20" s="7" t="s">
        <v>42</v>
      </c>
      <c r="L20" s="8"/>
      <c r="M20" s="8" t="s">
        <v>42</v>
      </c>
      <c r="N20" s="8"/>
      <c r="O20" s="8"/>
      <c r="P20" s="10"/>
      <c r="R20" s="37">
        <v>2009</v>
      </c>
      <c r="S20" s="37" t="s">
        <v>35</v>
      </c>
    </row>
    <row r="21" spans="1:22" s="31" customFormat="1" ht="21.95" customHeight="1" thickBot="1" x14ac:dyDescent="0.25">
      <c r="A21" s="32">
        <v>3</v>
      </c>
      <c r="B21" s="5"/>
      <c r="C21" s="5"/>
      <c r="D21" s="6"/>
      <c r="E21" s="6"/>
      <c r="F21" s="33" t="str">
        <f>IF(Tabelle1[[#This Row],[Geburtsjahr]]="","",IF(Tabelle1[[#This Row],[Geburtsjahr]]&lt;$R$19,"RB",VLOOKUP(Tabelle1[[#This Row],[Geburtsjahr]],$R$19:$S$28,2)))</f>
        <v/>
      </c>
      <c r="G21" s="33" t="str">
        <f t="shared" si="0"/>
        <v/>
      </c>
      <c r="H21" s="34" t="str">
        <f>IF(Tabelle1[[#This Row],[Geburtsjahr]]="","",IF($G$16="ja",0,8))</f>
        <v/>
      </c>
      <c r="I21" s="35" t="str">
        <f>LEFT(Tabelle1[[#This Row],[KL2]],1)</f>
        <v/>
      </c>
      <c r="J21" s="36" t="str">
        <f>IF(Tabelle1[[#This Row],[Spalte1]]="U","x","")</f>
        <v/>
      </c>
      <c r="K21" s="7"/>
      <c r="L21" s="8"/>
      <c r="M21" s="8"/>
      <c r="N21" s="8"/>
      <c r="O21" s="8"/>
      <c r="P21" s="10"/>
      <c r="R21" s="37">
        <v>2010</v>
      </c>
      <c r="S21" s="37" t="s">
        <v>36</v>
      </c>
    </row>
    <row r="22" spans="1:22" s="31" customFormat="1" ht="21.95" customHeight="1" thickBot="1" x14ac:dyDescent="0.25">
      <c r="A22" s="32">
        <v>4</v>
      </c>
      <c r="B22" s="5"/>
      <c r="C22" s="5"/>
      <c r="D22" s="6"/>
      <c r="E22" s="6"/>
      <c r="F22" s="33" t="str">
        <f>IF(Tabelle1[[#This Row],[Geburtsjahr]]="","",IF(Tabelle1[[#This Row],[Geburtsjahr]]&lt;$R$19,"RB",VLOOKUP(Tabelle1[[#This Row],[Geburtsjahr]],$R$19:$S$28,2)))</f>
        <v/>
      </c>
      <c r="G22" s="33" t="str">
        <f t="shared" si="0"/>
        <v/>
      </c>
      <c r="H22" s="34" t="str">
        <f>IF(Tabelle1[[#This Row],[Geburtsjahr]]="","",IF($G$16="ja",0,8))</f>
        <v/>
      </c>
      <c r="I22" s="35" t="str">
        <f>LEFT(Tabelle1[[#This Row],[KL2]],1)</f>
        <v/>
      </c>
      <c r="J22" s="36" t="str">
        <f>IF(Tabelle1[[#This Row],[Spalte1]]="U","x","")</f>
        <v/>
      </c>
      <c r="K22" s="7"/>
      <c r="L22" s="8"/>
      <c r="M22" s="8"/>
      <c r="N22" s="8"/>
      <c r="O22" s="8"/>
      <c r="P22" s="10"/>
      <c r="R22" s="37">
        <v>2011</v>
      </c>
      <c r="S22" s="37" t="s">
        <v>36</v>
      </c>
    </row>
    <row r="23" spans="1:22" s="31" customFormat="1" ht="21.95" customHeight="1" thickBot="1" x14ac:dyDescent="0.25">
      <c r="A23" s="32">
        <v>5</v>
      </c>
      <c r="B23" s="5"/>
      <c r="C23" s="5"/>
      <c r="D23" s="6"/>
      <c r="E23" s="6"/>
      <c r="F23" s="33" t="str">
        <f>IF(Tabelle1[[#This Row],[Geburtsjahr]]="","",IF(Tabelle1[[#This Row],[Geburtsjahr]]&lt;$R$19,"RB",VLOOKUP(Tabelle1[[#This Row],[Geburtsjahr]],$R$19:$S$28,2)))</f>
        <v/>
      </c>
      <c r="G23" s="33" t="str">
        <f t="shared" si="0"/>
        <v/>
      </c>
      <c r="H23" s="34" t="str">
        <f>IF(Tabelle1[[#This Row],[Geburtsjahr]]="","",IF($G$16="ja",0,8))</f>
        <v/>
      </c>
      <c r="I23" s="35" t="str">
        <f>LEFT(Tabelle1[[#This Row],[KL2]],1)</f>
        <v/>
      </c>
      <c r="J23" s="36" t="str">
        <f>IF(Tabelle1[[#This Row],[Spalte1]]="U","x","")</f>
        <v/>
      </c>
      <c r="K23" s="7"/>
      <c r="L23" s="8"/>
      <c r="M23" s="8"/>
      <c r="N23" s="8"/>
      <c r="O23" s="8"/>
      <c r="P23" s="10"/>
      <c r="R23" s="37">
        <v>2012</v>
      </c>
      <c r="S23" s="37" t="s">
        <v>37</v>
      </c>
    </row>
    <row r="24" spans="1:22" s="31" customFormat="1" ht="21.95" customHeight="1" thickBot="1" x14ac:dyDescent="0.25">
      <c r="A24" s="32">
        <v>6</v>
      </c>
      <c r="B24" s="5"/>
      <c r="C24" s="5"/>
      <c r="D24" s="6"/>
      <c r="E24" s="6"/>
      <c r="F24" s="33" t="str">
        <f>IF(Tabelle1[[#This Row],[Geburtsjahr]]="","",IF(Tabelle1[[#This Row],[Geburtsjahr]]&lt;$R$19,"RB",VLOOKUP(Tabelle1[[#This Row],[Geburtsjahr]],$R$19:$S$28,2)))</f>
        <v/>
      </c>
      <c r="G24" s="33" t="str">
        <f t="shared" si="0"/>
        <v/>
      </c>
      <c r="H24" s="34" t="str">
        <f>IF(Tabelle1[[#This Row],[Geburtsjahr]]="","",IF($G$16="ja",0,8))</f>
        <v/>
      </c>
      <c r="I24" s="35" t="str">
        <f>LEFT(Tabelle1[[#This Row],[KL2]],1)</f>
        <v/>
      </c>
      <c r="J24" s="36" t="str">
        <f>IF(Tabelle1[[#This Row],[Spalte1]]="U","x","")</f>
        <v/>
      </c>
      <c r="K24" s="7"/>
      <c r="L24" s="8"/>
      <c r="M24" s="8"/>
      <c r="N24" s="8"/>
      <c r="O24" s="8"/>
      <c r="P24" s="10"/>
      <c r="R24" s="37">
        <v>2013</v>
      </c>
      <c r="S24" s="37" t="s">
        <v>37</v>
      </c>
    </row>
    <row r="25" spans="1:22" s="31" customFormat="1" ht="21.95" customHeight="1" thickBot="1" x14ac:dyDescent="0.25">
      <c r="A25" s="32">
        <v>7</v>
      </c>
      <c r="B25" s="5"/>
      <c r="C25" s="5"/>
      <c r="D25" s="6"/>
      <c r="E25" s="6"/>
      <c r="F25" s="33" t="str">
        <f>IF(Tabelle1[[#This Row],[Geburtsjahr]]="","",IF(Tabelle1[[#This Row],[Geburtsjahr]]&lt;$R$19,"RB",VLOOKUP(Tabelle1[[#This Row],[Geburtsjahr]],$R$19:$S$28,2)))</f>
        <v/>
      </c>
      <c r="G25" s="33" t="str">
        <f t="shared" si="0"/>
        <v/>
      </c>
      <c r="H25" s="34" t="str">
        <f>IF(Tabelle1[[#This Row],[Geburtsjahr]]="","",IF($G$16="ja",0,8))</f>
        <v/>
      </c>
      <c r="I25" s="35" t="str">
        <f>LEFT(Tabelle1[[#This Row],[KL2]],1)</f>
        <v/>
      </c>
      <c r="J25" s="36" t="str">
        <f>IF(Tabelle1[[#This Row],[Spalte1]]="U","x","")</f>
        <v/>
      </c>
      <c r="K25" s="7"/>
      <c r="L25" s="8"/>
      <c r="M25" s="8"/>
      <c r="N25" s="8"/>
      <c r="O25" s="8"/>
      <c r="P25" s="10"/>
      <c r="R25" s="37">
        <v>2014</v>
      </c>
      <c r="S25" s="37" t="s">
        <v>38</v>
      </c>
      <c r="V25" s="38"/>
    </row>
    <row r="26" spans="1:22" s="31" customFormat="1" ht="21.95" customHeight="1" thickBot="1" x14ac:dyDescent="0.25">
      <c r="A26" s="32">
        <v>8</v>
      </c>
      <c r="B26" s="5"/>
      <c r="C26" s="5"/>
      <c r="D26" s="6"/>
      <c r="E26" s="6"/>
      <c r="F26" s="33" t="str">
        <f>IF(Tabelle1[[#This Row],[Geburtsjahr]]="","",IF(Tabelle1[[#This Row],[Geburtsjahr]]&lt;$R$19,"RB",VLOOKUP(Tabelle1[[#This Row],[Geburtsjahr]],$R$19:$S$28,2)))</f>
        <v/>
      </c>
      <c r="G26" s="33" t="str">
        <f t="shared" si="0"/>
        <v/>
      </c>
      <c r="H26" s="34" t="str">
        <f>IF(Tabelle1[[#This Row],[Geburtsjahr]]="","",IF($G$16="ja",0,8))</f>
        <v/>
      </c>
      <c r="I26" s="35" t="str">
        <f>LEFT(Tabelle1[[#This Row],[KL2]],1)</f>
        <v/>
      </c>
      <c r="J26" s="36" t="str">
        <f>IF(Tabelle1[[#This Row],[Spalte1]]="U","x","")</f>
        <v/>
      </c>
      <c r="K26" s="7"/>
      <c r="L26" s="8"/>
      <c r="M26" s="8"/>
      <c r="N26" s="8"/>
      <c r="O26" s="8"/>
      <c r="P26" s="10"/>
      <c r="R26" s="37">
        <v>2015</v>
      </c>
      <c r="S26" s="37" t="s">
        <v>38</v>
      </c>
      <c r="V26" s="38"/>
    </row>
    <row r="27" spans="1:22" s="31" customFormat="1" ht="21.95" customHeight="1" thickBot="1" x14ac:dyDescent="0.25">
      <c r="A27" s="32">
        <v>9</v>
      </c>
      <c r="B27" s="5"/>
      <c r="C27" s="5"/>
      <c r="D27" s="6"/>
      <c r="E27" s="6"/>
      <c r="F27" s="33" t="str">
        <f>IF(Tabelle1[[#This Row],[Geburtsjahr]]="","",IF(Tabelle1[[#This Row],[Geburtsjahr]]&lt;$R$19,"RB",VLOOKUP(Tabelle1[[#This Row],[Geburtsjahr]],$R$19:$S$28,2)))</f>
        <v/>
      </c>
      <c r="G27" s="33" t="str">
        <f t="shared" si="0"/>
        <v/>
      </c>
      <c r="H27" s="34" t="str">
        <f>IF(Tabelle1[[#This Row],[Geburtsjahr]]="","",IF($G$16="ja",0,8))</f>
        <v/>
      </c>
      <c r="I27" s="35" t="str">
        <f>LEFT(Tabelle1[[#This Row],[KL2]],1)</f>
        <v/>
      </c>
      <c r="J27" s="36" t="str">
        <f>IF(Tabelle1[[#This Row],[Spalte1]]="U","x","")</f>
        <v/>
      </c>
      <c r="K27" s="7"/>
      <c r="L27" s="8"/>
      <c r="M27" s="8"/>
      <c r="N27" s="8"/>
      <c r="O27" s="8"/>
      <c r="P27" s="11"/>
      <c r="R27" s="37">
        <v>2016</v>
      </c>
      <c r="S27" s="37" t="s">
        <v>39</v>
      </c>
    </row>
    <row r="28" spans="1:22" s="31" customFormat="1" ht="21.95" customHeight="1" thickBot="1" x14ac:dyDescent="0.25">
      <c r="A28" s="32">
        <v>10</v>
      </c>
      <c r="B28" s="5"/>
      <c r="C28" s="5"/>
      <c r="D28" s="6"/>
      <c r="E28" s="6"/>
      <c r="F28" s="33" t="str">
        <f>IF(Tabelle1[[#This Row],[Geburtsjahr]]="","",IF(Tabelle1[[#This Row],[Geburtsjahr]]&lt;$R$19,"RB",VLOOKUP(Tabelle1[[#This Row],[Geburtsjahr]],$R$19:$S$28,2)))</f>
        <v/>
      </c>
      <c r="G28" s="33" t="str">
        <f t="shared" si="0"/>
        <v/>
      </c>
      <c r="H28" s="34" t="str">
        <f>IF(Tabelle1[[#This Row],[Geburtsjahr]]="","",IF($G$16="ja",0,8))</f>
        <v/>
      </c>
      <c r="I28" s="35" t="str">
        <f>LEFT(Tabelle1[[#This Row],[KL2]],1)</f>
        <v/>
      </c>
      <c r="J28" s="36" t="str">
        <f>IF(Tabelle1[[#This Row],[Spalte1]]="U","x","")</f>
        <v/>
      </c>
      <c r="K28" s="7"/>
      <c r="L28" s="8"/>
      <c r="M28" s="8"/>
      <c r="N28" s="8"/>
      <c r="O28" s="8"/>
      <c r="P28" s="10"/>
      <c r="R28" s="37">
        <v>2017</v>
      </c>
      <c r="S28" s="37" t="s">
        <v>39</v>
      </c>
    </row>
    <row r="29" spans="1:22" s="31" customFormat="1" ht="21.95" customHeight="1" thickBot="1" x14ac:dyDescent="0.25">
      <c r="A29" s="32">
        <v>11</v>
      </c>
      <c r="B29" s="5"/>
      <c r="C29" s="5"/>
      <c r="D29" s="6"/>
      <c r="E29" s="6"/>
      <c r="F29" s="33" t="str">
        <f>IF(Tabelle1[[#This Row],[Geburtsjahr]]="","",IF(Tabelle1[[#This Row],[Geburtsjahr]]&lt;$R$19,"RB",VLOOKUP(Tabelle1[[#This Row],[Geburtsjahr]],$R$19:$S$28,2)))</f>
        <v/>
      </c>
      <c r="G29" s="33" t="str">
        <f t="shared" si="0"/>
        <v/>
      </c>
      <c r="H29" s="34" t="str">
        <f>IF(Tabelle1[[#This Row],[Geburtsjahr]]="","",IF($G$16="ja",0,8))</f>
        <v/>
      </c>
      <c r="I29" s="35" t="str">
        <f>LEFT(Tabelle1[[#This Row],[KL2]],1)</f>
        <v/>
      </c>
      <c r="J29" s="36" t="str">
        <f>IF(Tabelle1[[#This Row],[Spalte1]]="U","x","")</f>
        <v/>
      </c>
      <c r="K29" s="7"/>
      <c r="L29" s="8"/>
      <c r="M29" s="8"/>
      <c r="N29" s="8"/>
      <c r="O29" s="8"/>
      <c r="P29" s="10"/>
    </row>
    <row r="30" spans="1:22" s="31" customFormat="1" ht="21.95" customHeight="1" thickBot="1" x14ac:dyDescent="0.25">
      <c r="A30" s="32">
        <v>12</v>
      </c>
      <c r="B30" s="5"/>
      <c r="C30" s="5"/>
      <c r="D30" s="6"/>
      <c r="E30" s="6"/>
      <c r="F30" s="33" t="str">
        <f>IF(Tabelle1[[#This Row],[Geburtsjahr]]="","",IF(Tabelle1[[#This Row],[Geburtsjahr]]&lt;$R$19,"RB",VLOOKUP(Tabelle1[[#This Row],[Geburtsjahr]],$R$19:$S$28,2)))</f>
        <v/>
      </c>
      <c r="G30" s="33" t="str">
        <f t="shared" si="0"/>
        <v/>
      </c>
      <c r="H30" s="34" t="str">
        <f>IF(Tabelle1[[#This Row],[Geburtsjahr]]="","",IF($G$16="ja",0,8))</f>
        <v/>
      </c>
      <c r="I30" s="35" t="str">
        <f>LEFT(Tabelle1[[#This Row],[KL2]],1)</f>
        <v/>
      </c>
      <c r="J30" s="36" t="str">
        <f>IF(Tabelle1[[#This Row],[Spalte1]]="U","x","")</f>
        <v/>
      </c>
      <c r="K30" s="7"/>
      <c r="L30" s="8"/>
      <c r="M30" s="8"/>
      <c r="N30" s="8"/>
      <c r="O30" s="8"/>
      <c r="P30" s="10"/>
      <c r="R30" s="38" t="s">
        <v>30</v>
      </c>
    </row>
    <row r="31" spans="1:22" s="31" customFormat="1" ht="21.95" customHeight="1" thickBot="1" x14ac:dyDescent="0.25">
      <c r="A31" s="32">
        <v>13</v>
      </c>
      <c r="B31" s="5"/>
      <c r="C31" s="5"/>
      <c r="D31" s="6"/>
      <c r="E31" s="6"/>
      <c r="F31" s="33" t="str">
        <f>IF(Tabelle1[[#This Row],[Geburtsjahr]]="","",IF(Tabelle1[[#This Row],[Geburtsjahr]]&lt;$R$19,"RB",VLOOKUP(Tabelle1[[#This Row],[Geburtsjahr]],$R$19:$S$28,2)))</f>
        <v/>
      </c>
      <c r="G31" s="33" t="str">
        <f t="shared" si="0"/>
        <v/>
      </c>
      <c r="H31" s="34" t="str">
        <f>IF(Tabelle1[[#This Row],[Geburtsjahr]]="","",IF($G$16="ja",0,8))</f>
        <v/>
      </c>
      <c r="I31" s="35" t="str">
        <f>LEFT(Tabelle1[[#This Row],[KL2]],1)</f>
        <v/>
      </c>
      <c r="J31" s="36" t="str">
        <f>IF(Tabelle1[[#This Row],[Spalte1]]="U","x","")</f>
        <v/>
      </c>
      <c r="K31" s="7"/>
      <c r="L31" s="8"/>
      <c r="M31" s="8"/>
      <c r="N31" s="8"/>
      <c r="O31" s="8"/>
      <c r="P31" s="10"/>
      <c r="R31" s="38" t="s">
        <v>31</v>
      </c>
    </row>
    <row r="32" spans="1:22" s="31" customFormat="1" ht="21.95" customHeight="1" thickBot="1" x14ac:dyDescent="0.25">
      <c r="A32" s="32">
        <v>14</v>
      </c>
      <c r="B32" s="5"/>
      <c r="C32" s="5"/>
      <c r="D32" s="6"/>
      <c r="E32" s="6"/>
      <c r="F32" s="33" t="str">
        <f>IF(Tabelle1[[#This Row],[Geburtsjahr]]="","",IF(Tabelle1[[#This Row],[Geburtsjahr]]&lt;$R$19,"RB",VLOOKUP(Tabelle1[[#This Row],[Geburtsjahr]],$R$19:$S$28,2)))</f>
        <v/>
      </c>
      <c r="G32" s="33" t="str">
        <f t="shared" si="0"/>
        <v/>
      </c>
      <c r="H32" s="34" t="str">
        <f>IF(Tabelle1[[#This Row],[Geburtsjahr]]="","",IF($G$16="ja",0,8))</f>
        <v/>
      </c>
      <c r="I32" s="35" t="str">
        <f>LEFT(Tabelle1[[#This Row],[KL2]],1)</f>
        <v/>
      </c>
      <c r="J32" s="36" t="str">
        <f>IF(Tabelle1[[#This Row],[Spalte1]]="U","x","")</f>
        <v/>
      </c>
      <c r="K32" s="7"/>
      <c r="L32" s="8"/>
      <c r="M32" s="8"/>
      <c r="N32" s="8"/>
      <c r="O32" s="8"/>
      <c r="P32" s="10"/>
      <c r="R32" s="38" t="s">
        <v>29</v>
      </c>
    </row>
    <row r="33" spans="1:18" s="31" customFormat="1" ht="21.95" customHeight="1" thickBot="1" x14ac:dyDescent="0.25">
      <c r="A33" s="32">
        <v>15</v>
      </c>
      <c r="B33" s="5"/>
      <c r="C33" s="5"/>
      <c r="D33" s="6"/>
      <c r="E33" s="6"/>
      <c r="F33" s="33" t="str">
        <f>IF(Tabelle1[[#This Row],[Geburtsjahr]]="","",IF(Tabelle1[[#This Row],[Geburtsjahr]]&lt;$R$19,"RB",VLOOKUP(Tabelle1[[#This Row],[Geburtsjahr]],$R$19:$S$28,2)))</f>
        <v/>
      </c>
      <c r="G33" s="33" t="str">
        <f t="shared" si="0"/>
        <v/>
      </c>
      <c r="H33" s="34" t="str">
        <f>IF(Tabelle1[[#This Row],[Geburtsjahr]]="","",IF($G$16="ja",0,8))</f>
        <v/>
      </c>
      <c r="I33" s="35" t="str">
        <f>LEFT(Tabelle1[[#This Row],[KL2]],1)</f>
        <v/>
      </c>
      <c r="J33" s="36" t="str">
        <f>IF(Tabelle1[[#This Row],[Spalte1]]="U","x","")</f>
        <v/>
      </c>
      <c r="K33" s="12"/>
      <c r="L33" s="13"/>
      <c r="M33" s="13"/>
      <c r="N33" s="13"/>
      <c r="O33" s="13"/>
      <c r="P33" s="14"/>
    </row>
    <row r="34" spans="1:18" ht="21.95" customHeight="1" thickBot="1" x14ac:dyDescent="0.25">
      <c r="A34" s="37"/>
      <c r="B34" s="38"/>
      <c r="C34" s="38"/>
      <c r="D34" s="39"/>
      <c r="E34" s="39"/>
      <c r="F34" s="39"/>
      <c r="G34" s="39"/>
      <c r="H34" s="40"/>
      <c r="I34" s="40"/>
      <c r="J34" s="41">
        <f>COUNTIF(Tabelle1[Vierkampf],"x")</f>
        <v>1</v>
      </c>
      <c r="K34" s="41">
        <f>COUNTIF(Tabelle1[Kugel],"x")</f>
        <v>1</v>
      </c>
      <c r="L34" s="41">
        <f>COUNTIF(Tabelle1[60m],"x")</f>
        <v>0</v>
      </c>
      <c r="M34" s="41">
        <f>COUNTIF(Tabelle1[Weit],"x")</f>
        <v>1</v>
      </c>
      <c r="N34" s="41">
        <f>COUNTIF(Tabelle1[Drei],"x")</f>
        <v>0</v>
      </c>
      <c r="O34" s="41">
        <f>COUNTIF(Tabelle1[60mH],"x")</f>
        <v>0</v>
      </c>
      <c r="P34" s="41">
        <f>COUNTIF(Tabelle1[1000m],"x")</f>
        <v>0</v>
      </c>
      <c r="R34" s="31"/>
    </row>
    <row r="35" spans="1:18" ht="12.75" customHeight="1" thickBot="1" x14ac:dyDescent="0.25">
      <c r="A35" s="37"/>
      <c r="B35" s="38"/>
      <c r="C35" s="38"/>
      <c r="D35" s="39"/>
      <c r="E35" s="39"/>
      <c r="F35" s="39"/>
      <c r="G35" s="39"/>
      <c r="H35" s="40"/>
      <c r="I35" s="38"/>
      <c r="J35" s="42"/>
      <c r="K35" s="42"/>
      <c r="L35" s="42"/>
      <c r="M35" s="42"/>
      <c r="N35" s="42"/>
      <c r="O35" s="42"/>
      <c r="P35" s="42"/>
      <c r="R35" s="31"/>
    </row>
    <row r="36" spans="1:18" ht="21" thickBot="1" x14ac:dyDescent="0.35">
      <c r="C36" s="43" t="s">
        <v>11</v>
      </c>
      <c r="H36" s="44">
        <f>SUM(Tabelle1[Nenngebühr])</f>
        <v>16</v>
      </c>
      <c r="I36" s="45"/>
      <c r="J36" s="46">
        <f>SUM(Tabelle1[[#Totals],[Vierkampf]:[1000m]])</f>
        <v>3</v>
      </c>
      <c r="K36" s="47" t="s">
        <v>43</v>
      </c>
    </row>
    <row r="37" spans="1:18" ht="9" customHeight="1" x14ac:dyDescent="0.3">
      <c r="D37" s="43"/>
    </row>
    <row r="38" spans="1:18" ht="20.25" x14ac:dyDescent="0.3">
      <c r="B38" s="16" t="s">
        <v>49</v>
      </c>
      <c r="D38" s="43"/>
      <c r="H38" s="48" t="s">
        <v>12</v>
      </c>
      <c r="I38" s="48"/>
      <c r="J38" s="48"/>
      <c r="K38" s="48"/>
      <c r="L38" s="48"/>
      <c r="N38" s="49" t="s">
        <v>13</v>
      </c>
    </row>
    <row r="39" spans="1:18" ht="7.5" customHeight="1" x14ac:dyDescent="0.2">
      <c r="B39" s="16"/>
      <c r="J39" s="16"/>
    </row>
    <row r="40" spans="1:18" x14ac:dyDescent="0.2">
      <c r="C40" s="50"/>
      <c r="H40" s="16"/>
      <c r="I40" s="16"/>
      <c r="M40" s="49"/>
    </row>
    <row r="41" spans="1:18" x14ac:dyDescent="0.2">
      <c r="C41" s="16"/>
      <c r="J41" s="16"/>
      <c r="M41" s="49"/>
    </row>
    <row r="42" spans="1:18" x14ac:dyDescent="0.2">
      <c r="C42" s="16"/>
    </row>
    <row r="51" spans="5:16" ht="15" x14ac:dyDescent="0.2"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</row>
  </sheetData>
  <sheetProtection algorithmName="SHA-512" hashValue="hCsqqTJKPAuhcEtC/p5C1LvtjeCBweoLeqKVqEjd0YPk4dIPVGBtt40Ql8KuHQjZCAbKXWCzgtdWPHgZMtJWJA==" saltValue="vlmqu7kQNVzsHoA1b1GV2A==" spinCount="100000" sheet="1" objects="1" scenarios="1" selectLockedCells="1"/>
  <mergeCells count="11">
    <mergeCell ref="R18:S18"/>
    <mergeCell ref="K17:P17"/>
    <mergeCell ref="E17:J17"/>
    <mergeCell ref="A6:O6"/>
    <mergeCell ref="A11:O11"/>
    <mergeCell ref="K13:O13"/>
    <mergeCell ref="K14:O14"/>
    <mergeCell ref="K15:O15"/>
    <mergeCell ref="H13:J13"/>
    <mergeCell ref="H14:J14"/>
    <mergeCell ref="H15:J15"/>
  </mergeCells>
  <phoneticPr fontId="17" type="noConversion"/>
  <hyperlinks>
    <hyperlink ref="N38" r:id="rId1" xr:uid="{D41D083C-93F6-4244-B682-858975D76A25}"/>
    <hyperlink ref="K15" r:id="rId2" xr:uid="{9D9FB9A3-96A3-41E2-ACFC-1B85235D4904}"/>
  </hyperlinks>
  <pageMargins left="0.70866141732283472" right="0.70866141732283472" top="0.59055118110236227" bottom="0.59055118110236227" header="0.31496062992125984" footer="0.31496062992125984"/>
  <pageSetup paperSize="9" scale="59" orientation="landscape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Anmeldung-Indoor-Trophy-2023</vt:lpstr>
      <vt:lpstr>'Anmeldung-Indoor-Trophy-2023'!Druckbereich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kdj</dc:creator>
  <cp:lastModifiedBy>test</cp:lastModifiedBy>
  <cp:lastPrinted>2019-12-14T19:38:15Z</cp:lastPrinted>
  <dcterms:created xsi:type="dcterms:W3CDTF">2013-12-07T16:58:33Z</dcterms:created>
  <dcterms:modified xsi:type="dcterms:W3CDTF">2022-12-19T15:45:00Z</dcterms:modified>
</cp:coreProperties>
</file>